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KP\Desktop\"/>
    </mc:Choice>
  </mc:AlternateContent>
  <bookViews>
    <workbookView xWindow="0" yWindow="0" windowWidth="24000" windowHeight="9510"/>
  </bookViews>
  <sheets>
    <sheet name="Input" sheetId="1" r:id="rId1"/>
    <sheet name="Resultat" sheetId="3" r:id="rId2"/>
    <sheet name="Beregning" sheetId="2" r:id="rId3"/>
    <sheet name="Referencer" sheetId="4" r:id="rId4"/>
  </sheets>
  <calcPr calcId="171027"/>
</workbook>
</file>

<file path=xl/calcChain.xml><?xml version="1.0" encoding="utf-8"?>
<calcChain xmlns="http://schemas.openxmlformats.org/spreadsheetml/2006/main">
  <c r="E43" i="2" l="1"/>
  <c r="F43" i="2"/>
  <c r="E42" i="2" l="1"/>
  <c r="E27" i="2" l="1"/>
  <c r="F27" i="2" s="1"/>
  <c r="C28" i="3" s="1"/>
  <c r="E26" i="2"/>
  <c r="F26" i="2" s="1"/>
  <c r="C27" i="3" s="1"/>
  <c r="E20" i="2"/>
  <c r="F20" i="2" s="1"/>
  <c r="C21" i="3" s="1"/>
  <c r="E19" i="2"/>
  <c r="F19" i="2" s="1"/>
  <c r="C20" i="3" s="1"/>
  <c r="E18" i="2"/>
  <c r="F18" i="2" s="1"/>
  <c r="E13" i="2"/>
  <c r="F13" i="2" s="1"/>
  <c r="C14" i="3" s="1"/>
  <c r="E12" i="2"/>
  <c r="F12" i="2" s="1"/>
  <c r="C13" i="3" s="1"/>
  <c r="E53" i="2" l="1"/>
  <c r="F53" i="2" s="1"/>
  <c r="E52" i="2"/>
  <c r="E51" i="2"/>
  <c r="E50" i="2"/>
  <c r="E49" i="2"/>
  <c r="E34" i="2"/>
  <c r="F34" i="2" s="1"/>
  <c r="C35" i="3" s="1"/>
  <c r="E33" i="2"/>
  <c r="E31" i="2"/>
  <c r="F31" i="2" s="1"/>
  <c r="C32" i="3" s="1"/>
  <c r="E30" i="2"/>
  <c r="E29" i="2"/>
  <c r="E28" i="2"/>
  <c r="E25" i="2"/>
  <c r="F25" i="2" s="1"/>
  <c r="E22" i="2"/>
  <c r="F22" i="2" s="1"/>
  <c r="C23" i="3" s="1"/>
  <c r="E21" i="2"/>
  <c r="E15" i="2"/>
  <c r="F15" i="2" s="1"/>
  <c r="C16" i="3" s="1"/>
  <c r="E14" i="2"/>
  <c r="E11" i="2"/>
  <c r="E5" i="2"/>
  <c r="E4" i="2"/>
  <c r="C68" i="3" l="1"/>
  <c r="C70" i="3" s="1"/>
  <c r="C55" i="3"/>
  <c r="F52" i="2"/>
  <c r="C54" i="3" s="1"/>
  <c r="F51" i="2"/>
  <c r="C53" i="3" s="1"/>
  <c r="F50" i="2"/>
  <c r="C52" i="3" s="1"/>
  <c r="F49" i="2"/>
  <c r="C51" i="3" s="1"/>
  <c r="C45" i="3"/>
  <c r="F42" i="2"/>
  <c r="C44" i="3" s="1"/>
  <c r="F33" i="2"/>
  <c r="C34" i="3" s="1"/>
  <c r="F30" i="2"/>
  <c r="C31" i="3" s="1"/>
  <c r="F29" i="2"/>
  <c r="C30" i="3" s="1"/>
  <c r="F28" i="2"/>
  <c r="C29" i="3" s="1"/>
  <c r="C26" i="3"/>
  <c r="F21" i="2"/>
  <c r="C22" i="3" s="1"/>
  <c r="C19" i="3"/>
  <c r="F14" i="2"/>
  <c r="C15" i="3" s="1"/>
  <c r="F11" i="2"/>
  <c r="F5" i="2"/>
  <c r="C6" i="3" s="1"/>
  <c r="F4" i="2"/>
  <c r="C5" i="3" s="1"/>
  <c r="C12" i="3" l="1"/>
  <c r="C37" i="3" s="1"/>
  <c r="F36" i="2"/>
  <c r="C7" i="3"/>
  <c r="C47" i="3"/>
  <c r="C48" i="3" s="1"/>
  <c r="C57" i="3"/>
  <c r="C58" i="3" s="1"/>
  <c r="F55" i="2"/>
  <c r="F56" i="2" s="1"/>
  <c r="F6" i="2"/>
  <c r="F45" i="2"/>
  <c r="F46" i="2" s="1"/>
  <c r="C39" i="3" l="1"/>
  <c r="C40" i="3" s="1"/>
  <c r="C60" i="3" s="1"/>
  <c r="C64" i="3" s="1"/>
  <c r="C66" i="3" s="1"/>
  <c r="F38" i="2"/>
  <c r="F39" i="2" s="1"/>
  <c r="F58" i="2" s="1"/>
</calcChain>
</file>

<file path=xl/comments1.xml><?xml version="1.0" encoding="utf-8"?>
<comments xmlns="http://schemas.openxmlformats.org/spreadsheetml/2006/main">
  <authors>
    <author>Lars Carlsen</author>
  </authors>
  <commentList>
    <comment ref="C51" authorId="0" shapeId="0">
      <text>
        <r>
          <rPr>
            <b/>
            <sz val="9"/>
            <color indexed="81"/>
            <rFont val="Tahoma"/>
            <family val="2"/>
          </rPr>
          <t>Lars Carlsen:</t>
        </r>
        <r>
          <rPr>
            <sz val="9"/>
            <color indexed="81"/>
            <rFont val="Tahoma"/>
            <family val="2"/>
          </rPr>
          <t xml:space="preserve">
Konservativt
Nogle referncer siger op til ca. -1.3</t>
        </r>
      </text>
    </comment>
    <comment ref="C52" authorId="0" shapeId="0">
      <text>
        <r>
          <rPr>
            <b/>
            <sz val="9"/>
            <color indexed="81"/>
            <rFont val="Tahoma"/>
            <family val="2"/>
          </rPr>
          <t>Lars Carlsen:</t>
        </r>
        <r>
          <rPr>
            <sz val="9"/>
            <color indexed="81"/>
            <rFont val="Tahoma"/>
            <family val="2"/>
          </rPr>
          <t xml:space="preserve">
andre tal siger 0.825 (https://ing.dk/artikel/genbrugsolie-sparer-30-procent-paa-co2-regnskabet-159318)</t>
        </r>
      </text>
    </comment>
  </commentList>
</comments>
</file>

<file path=xl/sharedStrings.xml><?xml version="1.0" encoding="utf-8"?>
<sst xmlns="http://schemas.openxmlformats.org/spreadsheetml/2006/main" count="373" uniqueCount="157">
  <si>
    <t>Emne</t>
  </si>
  <si>
    <t>CO2</t>
  </si>
  <si>
    <t>Græs (inkl. Blomster)</t>
  </si>
  <si>
    <t xml:space="preserve">     opvarmning</t>
  </si>
  <si>
    <t>Træer</t>
  </si>
  <si>
    <t xml:space="preserve">Klubhus </t>
  </si>
  <si>
    <t xml:space="preserve">     køkken (ex lys og opvarmn)</t>
  </si>
  <si>
    <t>Bagrum</t>
  </si>
  <si>
    <t xml:space="preserve">     belysning</t>
  </si>
  <si>
    <t xml:space="preserve">     andet (f.eks. Vaskepladser)</t>
  </si>
  <si>
    <t>Greenkeeper gården</t>
  </si>
  <si>
    <t xml:space="preserve">     maskinpark (el)</t>
  </si>
  <si>
    <t>Golfcarts</t>
  </si>
  <si>
    <t xml:space="preserve">     benzin</t>
  </si>
  <si>
    <t xml:space="preserve">     el</t>
  </si>
  <si>
    <t>Enhed</t>
  </si>
  <si>
    <t>Anvendt</t>
  </si>
  <si>
    <t>Type</t>
  </si>
  <si>
    <t>areal</t>
  </si>
  <si>
    <t>el</t>
  </si>
  <si>
    <t xml:space="preserve">     maskinpark</t>
  </si>
  <si>
    <t>benzin</t>
  </si>
  <si>
    <t>diesel</t>
  </si>
  <si>
    <t>kg/m2/y</t>
  </si>
  <si>
    <t>Værdi</t>
  </si>
  <si>
    <t>Reference</t>
  </si>
  <si>
    <t>http://highfrontier.com/forum/showthread.php?tid=20</t>
  </si>
  <si>
    <t>http://www.arborenvironmentalalliance.com/carbon-tree-facts.asp</t>
  </si>
  <si>
    <t>Note</t>
  </si>
  <si>
    <t>Not mature trees</t>
  </si>
  <si>
    <t>Fyringsoile</t>
  </si>
  <si>
    <t>kWh</t>
  </si>
  <si>
    <t>L</t>
  </si>
  <si>
    <t>Bolig, Bagrum,Boldmaskine og golfbiler el</t>
  </si>
  <si>
    <t>https://people.exeter.ac.uk/TWDavies/energy_conversion/Calculation%20of%20CO2%20emissions%20from%20fuels.htm</t>
  </si>
  <si>
    <t>kg</t>
  </si>
  <si>
    <t>ton</t>
  </si>
  <si>
    <t>https://carbonfund.org/how-we-calculate/</t>
  </si>
  <si>
    <t>includes an allowance for the 7.5% of losses on the national grid (http://www.carbonindependent.org/sources_home_energy.html)</t>
  </si>
  <si>
    <t>Eksterne faktorer</t>
  </si>
  <si>
    <t xml:space="preserve">     spillere, ansatte etc</t>
  </si>
  <si>
    <t xml:space="preserve">     leverandører etc</t>
  </si>
  <si>
    <t>CO2 balance Klub</t>
  </si>
  <si>
    <t>CO2 belastning fra Eksterne</t>
  </si>
  <si>
    <t>Total CO2 balance</t>
  </si>
  <si>
    <t>estimated number/y</t>
  </si>
  <si>
    <t>estimed number of car/y; based on y visitors and x number of persons/car; 25 km per visit average</t>
  </si>
  <si>
    <t>antal</t>
  </si>
  <si>
    <t>kg/træ/y</t>
  </si>
  <si>
    <t>spillere etc:</t>
  </si>
  <si>
    <t>antal runder 28500 + 3000 (par 3)</t>
  </si>
  <si>
    <t>antagelse 1 runde = en bil = 25 km med 12,5 km/L = 2L benzin</t>
  </si>
  <si>
    <t>ialt (i runde tal) 35000 biler, dvs 35000*2 = 70000 L benzin</t>
  </si>
  <si>
    <t>i 8 måneder ca 15 gange pr. Uge dvs 8*4*15 = 480 biler</t>
  </si>
  <si>
    <t>antagelse 1: 20 km kan associeres med RoGK</t>
  </si>
  <si>
    <t>antagelse 2: 10L (diesel)/km = 2 L per leverance</t>
  </si>
  <si>
    <t>ialt (i runde tal) 500*2=1000 L diesel</t>
  </si>
  <si>
    <t>Vedr. CO2 belastning fra eksterne:</t>
  </si>
  <si>
    <t>leverandører:</t>
  </si>
  <si>
    <t>Affald</t>
  </si>
  <si>
    <t>forbrænding</t>
  </si>
  <si>
    <t xml:space="preserve">     pap</t>
  </si>
  <si>
    <t>genbrug</t>
  </si>
  <si>
    <t xml:space="preserve">     affald fra Greenkeepergården</t>
  </si>
  <si>
    <t xml:space="preserve">     affald fra klubhus</t>
  </si>
  <si>
    <t>CO2 belastning fra affald</t>
  </si>
  <si>
    <t>kg/kg</t>
  </si>
  <si>
    <t xml:space="preserve">ton </t>
  </si>
  <si>
    <t>http://ser.cienve.org.tw/download/20-1/jeeam20-1_9-17.pdf</t>
  </si>
  <si>
    <t>http://www.paperbackpaper.co.uk/recycled-paper-myths-facts; https://www.google.dk/search?q=co2+paper+recycled&amp;client=firefox-b-ab&amp;tbm=isch&amp;tbo=u&amp;source=univ&amp;sa=X&amp;ved=0ahUKEwjVu9ep8djTAhVBWSwKHYi_CL4QsAQINA&amp;biw=1589&amp;bih=841#imgrc=GdxC5pUqBS7KPM:</t>
  </si>
  <si>
    <t>Hertil lægges 1500 kørsler for personale etc</t>
  </si>
  <si>
    <t xml:space="preserve">    spildolie</t>
  </si>
  <si>
    <t>http://www.abas.dk/affaldstyper/affaldstyper/</t>
  </si>
  <si>
    <t xml:space="preserve">    metal</t>
  </si>
  <si>
    <t xml:space="preserve">genbrug  </t>
  </si>
  <si>
    <t>http://www.mgg-recycling.com/wp-content/uploads/2013/06/BIR_CO2_report.pdf</t>
  </si>
  <si>
    <t>Beregning af transport:</t>
  </si>
  <si>
    <t>CO2 balance Klub (kg)</t>
  </si>
  <si>
    <t>CO2 balance Klub (ton)</t>
  </si>
  <si>
    <t>CO2 belastning fra Eksterne (kg)</t>
  </si>
  <si>
    <t>CO2 belastning fra Eksterne (ton)</t>
  </si>
  <si>
    <t>CO2 belastning fra affald (kg)</t>
  </si>
  <si>
    <t>CO2 belastning fra affald (ton)</t>
  </si>
  <si>
    <t>Eksterne faktorer (kørsel)</t>
  </si>
  <si>
    <t>Assimilering:</t>
  </si>
  <si>
    <t>Assimilering i alt</t>
  </si>
  <si>
    <t>Emission:</t>
  </si>
  <si>
    <t>Emission i alt</t>
  </si>
  <si>
    <t>Eksterne faktorer (kørsel):</t>
  </si>
  <si>
    <t>Affald:</t>
  </si>
  <si>
    <t>The estimated figure is the average saving for selected metals (cf. Ref) [e.g. Al 3,54, Fe 0,97]</t>
  </si>
  <si>
    <t>m2</t>
  </si>
  <si>
    <t>træ</t>
  </si>
  <si>
    <t xml:space="preserve">          olie</t>
  </si>
  <si>
    <t xml:space="preserve">          naturgas</t>
  </si>
  <si>
    <t xml:space="preserve">          fjernvarme</t>
  </si>
  <si>
    <t>naturgas</t>
  </si>
  <si>
    <t>m3</t>
  </si>
  <si>
    <t>fjernvarme</t>
  </si>
  <si>
    <t xml:space="preserve">          oliefyr</t>
  </si>
  <si>
    <t>Bygningsstyrelsen: CO 2 BEREGNER - Beregn din reduktion af CO 2 -udledning, www.bygst.dk/media/92928/CO2-BEREGNER.xls</t>
  </si>
  <si>
    <t>https://people.exeter.ac.uk/TWDavies/energy_conversion/Calculation%20of%20CO2%20emissions%20from%20fuels.htm ;https://www.google.com/url?sa=t&amp;rct=j&amp;q=&amp;esrc=s&amp;source=web&amp;cd=2&amp;cad=rja&amp;uact=8&amp;ved=2ahUKEwigpt2-4YTbAhXQ66QKHZaTCdAQFjABegQIABBB&amp;url=https%3A%2F%2Fwww.lavprisolie.dk%2FAdmin%2FPublic%2FDWSDownload.aspx%3FFile%3D%252FFiles%252FFiles%252Flpo%252Ffyringsolie_tds.pdf&amp;usg=AOvVaw3lExUEU6ZUUeQqXPpmPt0_</t>
  </si>
  <si>
    <t>Naturgas</t>
  </si>
  <si>
    <t>km</t>
  </si>
  <si>
    <t>km/L</t>
  </si>
  <si>
    <t>Antal medlemmer i klubben</t>
  </si>
  <si>
    <t>Statistik</t>
  </si>
  <si>
    <t xml:space="preserve">     CO2 emission per medlem</t>
  </si>
  <si>
    <t xml:space="preserve">     Affaldsproduktion per medlem</t>
  </si>
  <si>
    <t xml:space="preserve">     Affaldsproduktion per dansker</t>
  </si>
  <si>
    <t>http://ec.europa.eu/eurostat/statistics-explained/index.php/Municipal_waste_statistics</t>
  </si>
  <si>
    <t>Total CO2 balance (ton)</t>
  </si>
  <si>
    <t xml:space="preserve">     CO2 emission per medlem (ton)</t>
  </si>
  <si>
    <t xml:space="preserve">     Affaldsproduktion per medlem (kg)</t>
  </si>
  <si>
    <t xml:space="preserve">     Affaldsproduktion per dansker (kg)</t>
  </si>
  <si>
    <t xml:space="preserve">     CO2 emission per dansker (ton)</t>
  </si>
  <si>
    <t xml:space="preserve">     CO2 emission per medlem rel til dansk emission</t>
  </si>
  <si>
    <t xml:space="preserve">     Affaldsproduktion per medlem rel til dansk mængde</t>
  </si>
  <si>
    <t>https://data.worldbank.org/indicator/EN.ATM.CO2E.PC</t>
  </si>
  <si>
    <t xml:space="preserve">     CO2 emission per dansker</t>
  </si>
  <si>
    <t xml:space="preserve">       Brændstof</t>
  </si>
  <si>
    <t xml:space="preserve">       El-forbrug</t>
  </si>
  <si>
    <t xml:space="preserve">     Opvarmning</t>
  </si>
  <si>
    <t xml:space="preserve">     Belysning</t>
  </si>
  <si>
    <t xml:space="preserve">     Køkken (ex lys og opvarmn)</t>
  </si>
  <si>
    <t xml:space="preserve">     Andet (f.eks. Vaskepladser)</t>
  </si>
  <si>
    <t xml:space="preserve">     Maskinpark</t>
  </si>
  <si>
    <t xml:space="preserve">     Maskinpark (el)</t>
  </si>
  <si>
    <t xml:space="preserve">     Spillere, ansatte etc</t>
  </si>
  <si>
    <t xml:space="preserve">     Leverandører etc</t>
  </si>
  <si>
    <t>Kg CO2</t>
  </si>
  <si>
    <t xml:space="preserve">          Oliefyr</t>
  </si>
  <si>
    <t xml:space="preserve">          Naturgas</t>
  </si>
  <si>
    <t xml:space="preserve">          Fjernvarme</t>
  </si>
  <si>
    <t xml:space="preserve">          Olie</t>
  </si>
  <si>
    <t xml:space="preserve">          Antal runder</t>
  </si>
  <si>
    <t xml:space="preserve">          Gennemsnit km</t>
  </si>
  <si>
    <t xml:space="preserve">          Gennemsnit benzinforbrug</t>
  </si>
  <si>
    <t xml:space="preserve">          Antal leverancer</t>
  </si>
  <si>
    <t xml:space="preserve">          Antal km tilskrives klubben</t>
  </si>
  <si>
    <t xml:space="preserve">          Gennemsnit dieselforbrug</t>
  </si>
  <si>
    <t xml:space="preserve">     Affald fra Greenkeepergården</t>
  </si>
  <si>
    <t xml:space="preserve">     Affald fra klubhus</t>
  </si>
  <si>
    <t xml:space="preserve">     Pap</t>
  </si>
  <si>
    <t xml:space="preserve">    Spildolie</t>
  </si>
  <si>
    <t xml:space="preserve">    Metal</t>
  </si>
  <si>
    <t>Genbrug</t>
  </si>
  <si>
    <t>Forbrænding</t>
  </si>
  <si>
    <t>Fjernvarme</t>
  </si>
  <si>
    <t>Areal</t>
  </si>
  <si>
    <t>Antal</t>
  </si>
  <si>
    <t>Benzin</t>
  </si>
  <si>
    <t>Diesel</t>
  </si>
  <si>
    <t xml:space="preserve">     Benzin</t>
  </si>
  <si>
    <t>Afstand</t>
  </si>
  <si>
    <t>El</t>
  </si>
  <si>
    <t>CO2-Beregner for golfklubber er et justeret ark, på baggrund af Roskilde Golf Klubs eget projekt, som vandt Juryens Inspirationspris 2018. For nærmere beskrivelse se: http://www.kemifokus.dk/wp-content/uploads/sites/7/DAK8-2017-s28-30.pdf eller kontakt Lars Carlsen på LC@AwarenessCoach.dk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</si>
</sst>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0"/>
  </numFmts>
  <fonts count="2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16"/>
      <color theme="1"/>
      <name val="Arial"/>
      <family val="2"/>
    </font>
    <font>
      <b/>
      <sz val="16"/>
      <name val="Arial"/>
      <family val="2"/>
    </font>
    <font>
      <sz val="12"/>
      <color theme="1"/>
      <name val="Arial"/>
      <family val="2"/>
    </font>
    <font>
      <u/>
      <sz val="12"/>
      <color theme="10"/>
      <name val="Arial"/>
      <family val="2"/>
    </font>
    <font>
      <b/>
      <sz val="12"/>
      <color theme="1"/>
      <name val="Arial"/>
      <family val="2"/>
    </font>
    <font>
      <sz val="16"/>
      <color theme="1"/>
      <name val="Arial"/>
      <family val="2"/>
    </font>
    <font>
      <sz val="12"/>
      <color theme="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sz val="12"/>
      <color rgb="FF006100"/>
      <name val="Arial"/>
      <family val="2"/>
    </font>
    <font>
      <b/>
      <sz val="12"/>
      <color rgb="FF9C0006"/>
      <name val="Arial"/>
      <family val="2"/>
    </font>
    <font>
      <sz val="18"/>
      <color theme="1"/>
      <name val="Arial"/>
      <family val="2"/>
    </font>
    <font>
      <b/>
      <i/>
      <sz val="18"/>
      <color theme="1"/>
      <name val="Arial"/>
      <family val="2"/>
    </font>
    <font>
      <b/>
      <sz val="1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8BA08D"/>
        <bgColor indexed="64"/>
      </patternFill>
    </fill>
    <fill>
      <patternFill patternType="solid">
        <fgColor rgb="FF652C58"/>
        <bgColor indexed="64"/>
      </patternFill>
    </fill>
    <fill>
      <patternFill patternType="solid">
        <fgColor rgb="FF346243"/>
        <bgColor indexed="64"/>
      </patternFill>
    </fill>
    <fill>
      <patternFill patternType="solid">
        <fgColor rgb="FF8E617F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</cellStyleXfs>
  <cellXfs count="81">
    <xf numFmtId="0" fontId="0" fillId="0" borderId="0" xfId="0"/>
    <xf numFmtId="0" fontId="7" fillId="0" borderId="0" xfId="0" applyFont="1"/>
    <xf numFmtId="0" fontId="7" fillId="0" borderId="0" xfId="0" applyFont="1" applyFill="1"/>
    <xf numFmtId="0" fontId="7" fillId="0" borderId="0" xfId="0" applyFont="1" applyAlignment="1"/>
    <xf numFmtId="0" fontId="9" fillId="0" borderId="0" xfId="0" applyFont="1"/>
    <xf numFmtId="0" fontId="9" fillId="0" borderId="0" xfId="0" applyFont="1" applyFill="1"/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right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Fill="1" applyAlignment="1">
      <alignment horizontal="center"/>
    </xf>
    <xf numFmtId="0" fontId="13" fillId="0" borderId="0" xfId="0" applyFont="1"/>
    <xf numFmtId="0" fontId="15" fillId="0" borderId="0" xfId="0" applyFont="1"/>
    <xf numFmtId="0" fontId="7" fillId="0" borderId="0" xfId="0" applyFont="1" applyAlignment="1">
      <alignment horizontal="right"/>
    </xf>
    <xf numFmtId="0" fontId="16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0" fontId="14" fillId="0" borderId="0" xfId="3" applyFont="1" applyAlignment="1">
      <alignment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17" fillId="5" borderId="0" xfId="1" applyFont="1" applyFill="1" applyAlignment="1">
      <alignment horizontal="right"/>
    </xf>
    <xf numFmtId="0" fontId="13" fillId="0" borderId="0" xfId="0" applyFont="1" applyFill="1" applyAlignment="1">
      <alignment horizontal="right"/>
    </xf>
    <xf numFmtId="0" fontId="13" fillId="0" borderId="0" xfId="0" applyFont="1" applyFill="1" applyAlignment="1">
      <alignment horizontal="center"/>
    </xf>
    <xf numFmtId="0" fontId="13" fillId="0" borderId="0" xfId="0" applyFont="1" applyAlignment="1">
      <alignment horizontal="right"/>
    </xf>
    <xf numFmtId="0" fontId="17" fillId="6" borderId="0" xfId="2" applyFont="1" applyFill="1" applyAlignment="1">
      <alignment horizontal="right"/>
    </xf>
    <xf numFmtId="0" fontId="17" fillId="0" borderId="0" xfId="0" applyFont="1" applyFill="1" applyAlignment="1">
      <alignment horizontal="right"/>
    </xf>
    <xf numFmtId="0" fontId="17" fillId="0" borderId="0" xfId="0" applyFont="1" applyAlignment="1">
      <alignment horizontal="right"/>
    </xf>
    <xf numFmtId="3" fontId="17" fillId="6" borderId="0" xfId="2" applyNumberFormat="1" applyFont="1" applyFill="1" applyBorder="1" applyAlignment="1">
      <alignment horizontal="right"/>
    </xf>
    <xf numFmtId="0" fontId="17" fillId="6" borderId="0" xfId="2" applyFont="1" applyFill="1" applyBorder="1" applyAlignment="1">
      <alignment horizontal="right"/>
    </xf>
    <xf numFmtId="0" fontId="17" fillId="0" borderId="0" xfId="2" applyFont="1" applyFill="1" applyAlignment="1">
      <alignment horizontal="right"/>
    </xf>
    <xf numFmtId="0" fontId="17" fillId="7" borderId="0" xfId="4" applyFont="1" applyFill="1" applyAlignment="1">
      <alignment horizontal="right"/>
    </xf>
    <xf numFmtId="0" fontId="18" fillId="0" borderId="0" xfId="0" applyFont="1" applyFill="1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Fill="1"/>
    <xf numFmtId="164" fontId="17" fillId="5" borderId="0" xfId="1" applyNumberFormat="1" applyFont="1" applyFill="1"/>
    <xf numFmtId="0" fontId="18" fillId="0" borderId="0" xfId="0" applyFont="1" applyFill="1"/>
    <xf numFmtId="164" fontId="20" fillId="5" borderId="0" xfId="0" applyNumberFormat="1" applyFont="1" applyFill="1"/>
    <xf numFmtId="164" fontId="19" fillId="0" borderId="0" xfId="0" applyNumberFormat="1" applyFont="1"/>
    <xf numFmtId="164" fontId="17" fillId="6" borderId="0" xfId="2" applyNumberFormat="1" applyFont="1" applyFill="1"/>
    <xf numFmtId="164" fontId="19" fillId="0" borderId="0" xfId="2" applyNumberFormat="1" applyFont="1" applyFill="1"/>
    <xf numFmtId="0" fontId="18" fillId="0" borderId="0" xfId="2" applyFont="1" applyFill="1"/>
    <xf numFmtId="0" fontId="19" fillId="0" borderId="0" xfId="2" applyFont="1" applyFill="1"/>
    <xf numFmtId="0" fontId="13" fillId="0" borderId="0" xfId="0" applyFont="1" applyFill="1"/>
    <xf numFmtId="0" fontId="15" fillId="0" borderId="0" xfId="0" applyFont="1" applyFill="1"/>
    <xf numFmtId="0" fontId="8" fillId="0" borderId="0" xfId="0" applyFont="1" applyAlignment="1">
      <alignment horizontal="center"/>
    </xf>
    <xf numFmtId="0" fontId="10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5" fillId="0" borderId="0" xfId="0" applyFont="1" applyFill="1" applyAlignment="1">
      <alignment horizontal="right"/>
    </xf>
    <xf numFmtId="0" fontId="15" fillId="0" borderId="0" xfId="0" applyFont="1" applyFill="1" applyAlignment="1">
      <alignment horizontal="left"/>
    </xf>
    <xf numFmtId="0" fontId="15" fillId="0" borderId="0" xfId="1" applyFont="1" applyFill="1"/>
    <xf numFmtId="164" fontId="20" fillId="5" borderId="0" xfId="1" applyNumberFormat="1" applyFont="1" applyFill="1"/>
    <xf numFmtId="164" fontId="13" fillId="0" borderId="0" xfId="0" applyNumberFormat="1" applyFont="1" applyFill="1"/>
    <xf numFmtId="3" fontId="13" fillId="0" borderId="0" xfId="0" applyNumberFormat="1" applyFont="1" applyFill="1" applyBorder="1" applyAlignment="1">
      <alignment horizontal="right"/>
    </xf>
    <xf numFmtId="0" fontId="13" fillId="0" borderId="0" xfId="0" applyFont="1" applyFill="1" applyBorder="1" applyAlignment="1">
      <alignment horizontal="right"/>
    </xf>
    <xf numFmtId="164" fontId="20" fillId="6" borderId="0" xfId="2" applyNumberFormat="1" applyFont="1" applyFill="1"/>
    <xf numFmtId="0" fontId="13" fillId="0" borderId="0" xfId="1" applyFont="1" applyFill="1" applyAlignment="1">
      <alignment horizontal="center"/>
    </xf>
    <xf numFmtId="0" fontId="21" fillId="0" borderId="0" xfId="1" applyFont="1" applyFill="1" applyAlignment="1">
      <alignment horizontal="right"/>
    </xf>
    <xf numFmtId="0" fontId="19" fillId="0" borderId="0" xfId="2" applyFont="1" applyFill="1" applyAlignment="1">
      <alignment horizontal="center"/>
    </xf>
    <xf numFmtId="0" fontId="19" fillId="0" borderId="0" xfId="2" applyFont="1" applyFill="1" applyAlignment="1">
      <alignment horizontal="right"/>
    </xf>
    <xf numFmtId="164" fontId="18" fillId="0" borderId="0" xfId="2" applyNumberFormat="1" applyFont="1" applyFill="1"/>
    <xf numFmtId="0" fontId="22" fillId="0" borderId="0" xfId="2" applyFont="1" applyFill="1" applyAlignment="1">
      <alignment horizontal="right"/>
    </xf>
    <xf numFmtId="164" fontId="17" fillId="0" borderId="0" xfId="2" applyNumberFormat="1" applyFont="1" applyFill="1"/>
    <xf numFmtId="0" fontId="17" fillId="0" borderId="0" xfId="0" applyFont="1" applyFill="1"/>
    <xf numFmtId="164" fontId="19" fillId="0" borderId="0" xfId="0" applyNumberFormat="1" applyFont="1" applyFill="1"/>
    <xf numFmtId="164" fontId="20" fillId="0" borderId="0" xfId="2" applyNumberFormat="1" applyFont="1" applyFill="1"/>
    <xf numFmtId="164" fontId="18" fillId="0" borderId="0" xfId="0" applyNumberFormat="1" applyFont="1" applyFill="1"/>
    <xf numFmtId="165" fontId="17" fillId="8" borderId="0" xfId="0" applyNumberFormat="1" applyFont="1" applyFill="1" applyAlignment="1">
      <alignment horizontal="right"/>
    </xf>
    <xf numFmtId="164" fontId="17" fillId="8" borderId="0" xfId="0" applyNumberFormat="1" applyFont="1" applyFill="1" applyAlignment="1">
      <alignment horizontal="right"/>
    </xf>
    <xf numFmtId="165" fontId="17" fillId="8" borderId="0" xfId="0" applyNumberFormat="1" applyFont="1" applyFill="1"/>
    <xf numFmtId="164" fontId="17" fillId="8" borderId="0" xfId="0" applyNumberFormat="1" applyFont="1" applyFill="1"/>
    <xf numFmtId="0" fontId="17" fillId="8" borderId="0" xfId="0" applyFont="1" applyFill="1"/>
    <xf numFmtId="164" fontId="18" fillId="0" borderId="0" xfId="1" applyNumberFormat="1" applyFont="1" applyFill="1"/>
    <xf numFmtId="164" fontId="17" fillId="5" borderId="0" xfId="2" applyNumberFormat="1" applyFont="1" applyFill="1"/>
    <xf numFmtId="0" fontId="18" fillId="0" borderId="0" xfId="2" applyFont="1" applyFill="1" applyAlignment="1">
      <alignment horizontal="center"/>
    </xf>
    <xf numFmtId="0" fontId="23" fillId="0" borderId="2" xfId="0" applyFont="1" applyBorder="1"/>
    <xf numFmtId="0" fontId="24" fillId="0" borderId="2" xfId="0" applyFont="1" applyFill="1" applyBorder="1"/>
    <xf numFmtId="164" fontId="25" fillId="0" borderId="2" xfId="0" applyNumberFormat="1" applyFont="1" applyFill="1" applyBorder="1"/>
    <xf numFmtId="0" fontId="23" fillId="0" borderId="0" xfId="0" applyFont="1"/>
    <xf numFmtId="0" fontId="7" fillId="0" borderId="1" xfId="0" applyFont="1" applyBorder="1" applyAlignment="1">
      <alignment horizontal="center" vertical="center" wrapText="1"/>
    </xf>
  </cellXfs>
  <cellStyles count="5">
    <cellStyle name="God" xfId="1" builtinId="26"/>
    <cellStyle name="Link" xfId="3" builtinId="8"/>
    <cellStyle name="Neutral" xfId="4" builtinId="28"/>
    <cellStyle name="Normal" xfId="0" builtinId="0"/>
    <cellStyle name="Ugyldig" xfId="2" builtinId="27"/>
  </cellStyles>
  <dxfs count="0"/>
  <tableStyles count="0" defaultTableStyle="TableStyleMedium2" defaultPivotStyle="PivotStyleLight16"/>
  <colors>
    <mruColors>
      <color rgb="FF346243"/>
      <color rgb="FF8BA08D"/>
      <color rgb="FF652C58"/>
      <color rgb="FF8E617F"/>
      <color rgb="FFFF8181"/>
      <color rgb="FFA6C792"/>
      <color rgb="FF25FB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38101</xdr:colOff>
      <xdr:row>0</xdr:row>
      <xdr:rowOff>9291</xdr:rowOff>
    </xdr:from>
    <xdr:to>
      <xdr:col>4</xdr:col>
      <xdr:colOff>1263855</xdr:colOff>
      <xdr:row>0</xdr:row>
      <xdr:rowOff>1593955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4E033C46-2BEE-2F46-8D9D-DC24836459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12000"/>
                  </a14:imgEffect>
                  <a14:imgEffect>
                    <a14:brightnessContrast bright="-4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1" y="9291"/>
          <a:ext cx="6864554" cy="15846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88901</xdr:colOff>
      <xdr:row>0</xdr:row>
      <xdr:rowOff>25400</xdr:rowOff>
    </xdr:from>
    <xdr:to>
      <xdr:col>3</xdr:col>
      <xdr:colOff>39278</xdr:colOff>
      <xdr:row>1</xdr:row>
      <xdr:rowOff>3207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31996C59-BE8C-B44F-B6D6-EE8E03227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12000"/>
                  </a14:imgEffect>
                  <a14:imgEffect>
                    <a14:brightnessContrast bright="-4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1" y="25400"/>
          <a:ext cx="5959965" cy="1378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52C58"/>
  </sheetPr>
  <dimension ref="A1:G90"/>
  <sheetViews>
    <sheetView tabSelected="1" zoomScaleNormal="100" workbookViewId="0">
      <pane ySplit="2" topLeftCell="A82" activePane="bottomLeft" state="frozen"/>
      <selection pane="bottomLeft" activeCell="J90" sqref="J90"/>
    </sheetView>
  </sheetViews>
  <sheetFormatPr defaultColWidth="8.85546875" defaultRowHeight="14.25" x14ac:dyDescent="0.2"/>
  <cols>
    <col min="1" max="1" width="4.42578125" style="1" customWidth="1"/>
    <col min="2" max="2" width="39.42578125" style="1" customWidth="1"/>
    <col min="3" max="4" width="15" style="1" customWidth="1"/>
    <col min="5" max="5" width="17.140625" style="13" customWidth="1"/>
    <col min="6" max="12" width="8.85546875" style="1"/>
    <col min="13" max="13" width="0" style="1" hidden="1" customWidth="1"/>
    <col min="14" max="16384" width="8.85546875" style="1"/>
  </cols>
  <sheetData>
    <row r="1" spans="1:7" ht="126.95" customHeight="1" x14ac:dyDescent="0.2">
      <c r="B1" s="3"/>
      <c r="C1" s="3"/>
      <c r="D1" s="3"/>
      <c r="E1" s="3"/>
      <c r="F1" s="3"/>
      <c r="G1" s="3"/>
    </row>
    <row r="2" spans="1:7" s="14" customFormat="1" ht="27" customHeight="1" x14ac:dyDescent="0.3">
      <c r="B2" s="46" t="s">
        <v>0</v>
      </c>
      <c r="C2" s="46" t="s">
        <v>17</v>
      </c>
      <c r="D2" s="46" t="s">
        <v>15</v>
      </c>
      <c r="E2" s="46" t="s">
        <v>16</v>
      </c>
    </row>
    <row r="3" spans="1:7" ht="21.95" customHeight="1" x14ac:dyDescent="0.25">
      <c r="A3" s="11"/>
      <c r="B3" s="19"/>
      <c r="C3" s="19"/>
      <c r="D3" s="19"/>
      <c r="E3" s="20"/>
    </row>
    <row r="4" spans="1:7" ht="15" x14ac:dyDescent="0.2">
      <c r="A4" s="11"/>
      <c r="B4" s="11" t="s">
        <v>2</v>
      </c>
      <c r="C4" s="21" t="s">
        <v>149</v>
      </c>
      <c r="D4" s="21" t="s">
        <v>91</v>
      </c>
      <c r="E4" s="22">
        <v>23</v>
      </c>
      <c r="G4" s="2"/>
    </row>
    <row r="5" spans="1:7" ht="15" x14ac:dyDescent="0.2">
      <c r="A5" s="11"/>
      <c r="B5" s="11" t="s">
        <v>4</v>
      </c>
      <c r="C5" s="21" t="s">
        <v>150</v>
      </c>
      <c r="D5" s="21" t="s">
        <v>92</v>
      </c>
      <c r="E5" s="22">
        <v>23</v>
      </c>
    </row>
    <row r="6" spans="1:7" ht="15" x14ac:dyDescent="0.2">
      <c r="A6" s="11"/>
      <c r="B6" s="11"/>
      <c r="C6" s="21"/>
      <c r="D6" s="21"/>
      <c r="E6" s="23"/>
    </row>
    <row r="7" spans="1:7" ht="15" x14ac:dyDescent="0.2">
      <c r="A7" s="11"/>
      <c r="B7" s="11" t="s">
        <v>5</v>
      </c>
      <c r="C7" s="21"/>
      <c r="D7" s="24"/>
      <c r="E7" s="23"/>
    </row>
    <row r="8" spans="1:7" ht="15" x14ac:dyDescent="0.2">
      <c r="A8" s="11"/>
      <c r="B8" s="11" t="s">
        <v>122</v>
      </c>
      <c r="C8" s="11"/>
      <c r="D8" s="11"/>
      <c r="E8" s="25"/>
    </row>
    <row r="9" spans="1:7" ht="15" x14ac:dyDescent="0.2">
      <c r="A9" s="11"/>
      <c r="B9" s="11" t="s">
        <v>131</v>
      </c>
      <c r="C9" s="24" t="s">
        <v>30</v>
      </c>
      <c r="D9" s="21" t="s">
        <v>32</v>
      </c>
      <c r="E9" s="26">
        <v>23</v>
      </c>
    </row>
    <row r="10" spans="1:7" ht="15" x14ac:dyDescent="0.2">
      <c r="A10" s="11"/>
      <c r="B10" s="11" t="s">
        <v>132</v>
      </c>
      <c r="C10" s="24" t="s">
        <v>102</v>
      </c>
      <c r="D10" s="21" t="s">
        <v>97</v>
      </c>
      <c r="E10" s="26">
        <v>23</v>
      </c>
    </row>
    <row r="11" spans="1:7" ht="15" x14ac:dyDescent="0.2">
      <c r="A11" s="11"/>
      <c r="B11" s="11" t="s">
        <v>133</v>
      </c>
      <c r="C11" s="24" t="s">
        <v>148</v>
      </c>
      <c r="D11" s="21" t="s">
        <v>31</v>
      </c>
      <c r="E11" s="26">
        <v>23</v>
      </c>
    </row>
    <row r="12" spans="1:7" ht="15" x14ac:dyDescent="0.2">
      <c r="A12" s="11"/>
      <c r="B12" s="11" t="s">
        <v>123</v>
      </c>
      <c r="C12" s="21" t="s">
        <v>155</v>
      </c>
      <c r="D12" s="24" t="s">
        <v>31</v>
      </c>
      <c r="E12" s="26">
        <v>23</v>
      </c>
    </row>
    <row r="13" spans="1:7" ht="15" x14ac:dyDescent="0.2">
      <c r="A13" s="11"/>
      <c r="B13" s="11" t="s">
        <v>124</v>
      </c>
      <c r="C13" s="21" t="s">
        <v>155</v>
      </c>
      <c r="D13" s="21" t="s">
        <v>31</v>
      </c>
      <c r="E13" s="26">
        <v>23</v>
      </c>
    </row>
    <row r="14" spans="1:7" ht="15" x14ac:dyDescent="0.2">
      <c r="A14" s="11"/>
      <c r="B14" s="11"/>
      <c r="C14" s="21"/>
      <c r="D14" s="21"/>
      <c r="E14" s="31"/>
    </row>
    <row r="15" spans="1:7" ht="15" x14ac:dyDescent="0.2">
      <c r="A15" s="11"/>
      <c r="B15" s="11" t="s">
        <v>7</v>
      </c>
      <c r="C15" s="21"/>
      <c r="D15" s="21"/>
      <c r="E15" s="23"/>
    </row>
    <row r="16" spans="1:7" ht="15" x14ac:dyDescent="0.2">
      <c r="A16" s="11"/>
      <c r="B16" s="11" t="s">
        <v>122</v>
      </c>
      <c r="C16" s="24"/>
      <c r="D16" s="21"/>
      <c r="E16" s="26">
        <v>23</v>
      </c>
    </row>
    <row r="17" spans="1:5" ht="15" x14ac:dyDescent="0.2">
      <c r="A17" s="11"/>
      <c r="B17" s="11" t="s">
        <v>131</v>
      </c>
      <c r="C17" s="24" t="s">
        <v>30</v>
      </c>
      <c r="D17" s="21" t="s">
        <v>32</v>
      </c>
      <c r="E17" s="26">
        <v>23</v>
      </c>
    </row>
    <row r="18" spans="1:5" ht="15" x14ac:dyDescent="0.2">
      <c r="A18" s="11"/>
      <c r="B18" s="11" t="s">
        <v>132</v>
      </c>
      <c r="C18" s="24"/>
      <c r="D18" s="21"/>
      <c r="E18" s="26">
        <v>23</v>
      </c>
    </row>
    <row r="19" spans="1:5" ht="15" x14ac:dyDescent="0.2">
      <c r="A19" s="11"/>
      <c r="B19" s="11" t="s">
        <v>133</v>
      </c>
      <c r="C19" s="24"/>
      <c r="D19" s="21"/>
      <c r="E19" s="26">
        <v>23</v>
      </c>
    </row>
    <row r="20" spans="1:5" ht="15" x14ac:dyDescent="0.2">
      <c r="A20" s="11"/>
      <c r="B20" s="11" t="s">
        <v>123</v>
      </c>
      <c r="C20" s="21" t="s">
        <v>155</v>
      </c>
      <c r="D20" s="24" t="s">
        <v>31</v>
      </c>
      <c r="E20" s="26">
        <v>23</v>
      </c>
    </row>
    <row r="21" spans="1:5" ht="15" x14ac:dyDescent="0.2">
      <c r="A21" s="11"/>
      <c r="B21" s="11" t="s">
        <v>125</v>
      </c>
      <c r="C21" s="21" t="s">
        <v>155</v>
      </c>
      <c r="D21" s="21" t="s">
        <v>31</v>
      </c>
      <c r="E21" s="26">
        <v>23</v>
      </c>
    </row>
    <row r="22" spans="1:5" ht="15" x14ac:dyDescent="0.2">
      <c r="A22" s="11"/>
      <c r="B22" s="11"/>
      <c r="C22" s="21"/>
      <c r="D22" s="21"/>
      <c r="E22" s="31"/>
    </row>
    <row r="23" spans="1:5" ht="15" x14ac:dyDescent="0.2">
      <c r="A23" s="11"/>
      <c r="B23" s="11" t="s">
        <v>10</v>
      </c>
      <c r="C23" s="21"/>
      <c r="D23" s="21"/>
      <c r="E23" s="27"/>
    </row>
    <row r="24" spans="1:5" ht="15" x14ac:dyDescent="0.2">
      <c r="A24" s="11"/>
      <c r="B24" s="11" t="s">
        <v>122</v>
      </c>
      <c r="C24" s="24"/>
      <c r="D24" s="21"/>
      <c r="E24" s="28"/>
    </row>
    <row r="25" spans="1:5" ht="15" x14ac:dyDescent="0.2">
      <c r="A25" s="11"/>
      <c r="B25" s="11" t="s">
        <v>134</v>
      </c>
      <c r="C25" s="24" t="s">
        <v>30</v>
      </c>
      <c r="D25" s="21" t="s">
        <v>32</v>
      </c>
      <c r="E25" s="29">
        <v>23</v>
      </c>
    </row>
    <row r="26" spans="1:5" ht="15" x14ac:dyDescent="0.2">
      <c r="A26" s="11"/>
      <c r="B26" s="11" t="s">
        <v>132</v>
      </c>
      <c r="C26" s="24" t="s">
        <v>102</v>
      </c>
      <c r="D26" s="21" t="s">
        <v>97</v>
      </c>
      <c r="E26" s="29">
        <v>23</v>
      </c>
    </row>
    <row r="27" spans="1:5" ht="15" x14ac:dyDescent="0.2">
      <c r="A27" s="11"/>
      <c r="B27" s="11" t="s">
        <v>133</v>
      </c>
      <c r="C27" s="24" t="s">
        <v>148</v>
      </c>
      <c r="D27" s="21" t="s">
        <v>31</v>
      </c>
      <c r="E27" s="29">
        <v>23</v>
      </c>
    </row>
    <row r="28" spans="1:5" ht="15" x14ac:dyDescent="0.2">
      <c r="A28" s="11"/>
      <c r="B28" s="11" t="s">
        <v>123</v>
      </c>
      <c r="C28" s="21" t="s">
        <v>155</v>
      </c>
      <c r="D28" s="21" t="s">
        <v>31</v>
      </c>
      <c r="E28" s="29">
        <v>23</v>
      </c>
    </row>
    <row r="29" spans="1:5" ht="15" x14ac:dyDescent="0.2">
      <c r="A29" s="11"/>
      <c r="B29" s="11" t="s">
        <v>126</v>
      </c>
      <c r="C29" s="21" t="s">
        <v>151</v>
      </c>
      <c r="D29" s="21" t="s">
        <v>32</v>
      </c>
      <c r="E29" s="30">
        <v>23</v>
      </c>
    </row>
    <row r="30" spans="1:5" ht="15" x14ac:dyDescent="0.2">
      <c r="A30" s="11"/>
      <c r="B30" s="11" t="s">
        <v>126</v>
      </c>
      <c r="C30" s="21" t="s">
        <v>152</v>
      </c>
      <c r="D30" s="21" t="s">
        <v>32</v>
      </c>
      <c r="E30" s="26">
        <v>23</v>
      </c>
    </row>
    <row r="31" spans="1:5" ht="15" x14ac:dyDescent="0.2">
      <c r="A31" s="11"/>
      <c r="B31" s="11" t="s">
        <v>127</v>
      </c>
      <c r="C31" s="21" t="s">
        <v>155</v>
      </c>
      <c r="D31" s="21" t="s">
        <v>31</v>
      </c>
      <c r="E31" s="26">
        <v>23</v>
      </c>
    </row>
    <row r="32" spans="1:5" ht="15" x14ac:dyDescent="0.2">
      <c r="A32" s="11"/>
      <c r="B32" s="11"/>
      <c r="C32" s="21"/>
      <c r="D32" s="21"/>
      <c r="E32" s="31"/>
    </row>
    <row r="33" spans="1:5" ht="15" x14ac:dyDescent="0.2">
      <c r="A33" s="11"/>
      <c r="B33" s="11" t="s">
        <v>12</v>
      </c>
      <c r="C33" s="21"/>
      <c r="D33" s="21"/>
      <c r="E33" s="27"/>
    </row>
    <row r="34" spans="1:5" ht="15" x14ac:dyDescent="0.2">
      <c r="A34" s="11"/>
      <c r="B34" s="11" t="s">
        <v>120</v>
      </c>
      <c r="C34" s="21" t="s">
        <v>153</v>
      </c>
      <c r="D34" s="21" t="s">
        <v>32</v>
      </c>
      <c r="E34" s="26">
        <v>23</v>
      </c>
    </row>
    <row r="35" spans="1:5" ht="15" x14ac:dyDescent="0.2">
      <c r="A35" s="11"/>
      <c r="B35" s="11" t="s">
        <v>121</v>
      </c>
      <c r="C35" s="21" t="s">
        <v>155</v>
      </c>
      <c r="D35" s="21" t="s">
        <v>31</v>
      </c>
      <c r="E35" s="26">
        <v>32</v>
      </c>
    </row>
    <row r="36" spans="1:5" ht="15" x14ac:dyDescent="0.2">
      <c r="A36" s="11"/>
      <c r="B36" s="11"/>
      <c r="C36" s="11"/>
      <c r="D36" s="21"/>
      <c r="E36" s="28"/>
    </row>
    <row r="37" spans="1:5" ht="15" x14ac:dyDescent="0.2">
      <c r="A37" s="11"/>
      <c r="B37" s="11" t="s">
        <v>83</v>
      </c>
      <c r="C37" s="11"/>
      <c r="D37" s="21"/>
      <c r="E37" s="28"/>
    </row>
    <row r="38" spans="1:5" ht="15" x14ac:dyDescent="0.2">
      <c r="A38" s="11"/>
      <c r="B38" s="11" t="s">
        <v>128</v>
      </c>
      <c r="C38" s="21"/>
      <c r="D38" s="21"/>
      <c r="E38" s="31"/>
    </row>
    <row r="39" spans="1:5" ht="15" x14ac:dyDescent="0.2">
      <c r="A39" s="11"/>
      <c r="B39" s="11" t="s">
        <v>135</v>
      </c>
      <c r="C39" s="21" t="s">
        <v>150</v>
      </c>
      <c r="D39" s="21" t="s">
        <v>47</v>
      </c>
      <c r="E39" s="26">
        <v>3</v>
      </c>
    </row>
    <row r="40" spans="1:5" ht="15" x14ac:dyDescent="0.2">
      <c r="A40" s="11"/>
      <c r="B40" s="11" t="s">
        <v>136</v>
      </c>
      <c r="C40" s="21" t="s">
        <v>154</v>
      </c>
      <c r="D40" s="21" t="s">
        <v>103</v>
      </c>
      <c r="E40" s="26">
        <v>2</v>
      </c>
    </row>
    <row r="41" spans="1:5" ht="15" x14ac:dyDescent="0.2">
      <c r="A41" s="11"/>
      <c r="B41" s="11" t="s">
        <v>137</v>
      </c>
      <c r="C41" s="21" t="s">
        <v>151</v>
      </c>
      <c r="D41" s="21" t="s">
        <v>104</v>
      </c>
      <c r="E41" s="26">
        <v>3</v>
      </c>
    </row>
    <row r="42" spans="1:5" ht="15" x14ac:dyDescent="0.2">
      <c r="A42" s="11"/>
      <c r="B42" s="11"/>
      <c r="C42" s="21"/>
      <c r="D42" s="21"/>
      <c r="E42" s="28"/>
    </row>
    <row r="43" spans="1:5" ht="15" x14ac:dyDescent="0.2">
      <c r="A43" s="11"/>
      <c r="B43" s="11" t="s">
        <v>129</v>
      </c>
      <c r="C43" s="21"/>
      <c r="D43" s="21"/>
      <c r="E43" s="28"/>
    </row>
    <row r="44" spans="1:5" ht="15" x14ac:dyDescent="0.2">
      <c r="A44" s="11"/>
      <c r="B44" s="11" t="s">
        <v>138</v>
      </c>
      <c r="C44" s="21" t="s">
        <v>150</v>
      </c>
      <c r="D44" s="21" t="s">
        <v>47</v>
      </c>
      <c r="E44" s="26">
        <v>23</v>
      </c>
    </row>
    <row r="45" spans="1:5" ht="15" x14ac:dyDescent="0.2">
      <c r="A45" s="11"/>
      <c r="B45" s="11" t="s">
        <v>139</v>
      </c>
      <c r="C45" s="21" t="s">
        <v>154</v>
      </c>
      <c r="D45" s="21" t="s">
        <v>103</v>
      </c>
      <c r="E45" s="26">
        <v>23</v>
      </c>
    </row>
    <row r="46" spans="1:5" ht="15" x14ac:dyDescent="0.2">
      <c r="A46" s="11"/>
      <c r="B46" s="11" t="s">
        <v>140</v>
      </c>
      <c r="C46" s="21" t="s">
        <v>152</v>
      </c>
      <c r="D46" s="21" t="s">
        <v>104</v>
      </c>
      <c r="E46" s="26">
        <v>23</v>
      </c>
    </row>
    <row r="47" spans="1:5" ht="15" x14ac:dyDescent="0.2">
      <c r="A47" s="11"/>
      <c r="B47" s="11"/>
      <c r="C47" s="11"/>
      <c r="D47" s="21"/>
      <c r="E47" s="28"/>
    </row>
    <row r="48" spans="1:5" ht="15" x14ac:dyDescent="0.2">
      <c r="A48" s="11"/>
      <c r="B48" s="11"/>
      <c r="C48" s="11"/>
      <c r="D48" s="21"/>
      <c r="E48" s="28"/>
    </row>
    <row r="49" spans="1:5" ht="15" x14ac:dyDescent="0.2">
      <c r="A49" s="11"/>
      <c r="B49" s="11"/>
      <c r="C49" s="11"/>
      <c r="D49" s="21"/>
      <c r="E49" s="28"/>
    </row>
    <row r="50" spans="1:5" ht="15" x14ac:dyDescent="0.2">
      <c r="A50" s="11"/>
      <c r="B50" s="11" t="s">
        <v>59</v>
      </c>
      <c r="C50" s="11"/>
      <c r="D50" s="21"/>
      <c r="E50" s="31"/>
    </row>
    <row r="51" spans="1:5" ht="15" x14ac:dyDescent="0.2">
      <c r="A51" s="11"/>
      <c r="B51" s="11" t="s">
        <v>141</v>
      </c>
      <c r="C51" s="21" t="s">
        <v>147</v>
      </c>
      <c r="D51" s="21" t="s">
        <v>35</v>
      </c>
      <c r="E51" s="26">
        <v>123</v>
      </c>
    </row>
    <row r="52" spans="1:5" ht="15" x14ac:dyDescent="0.2">
      <c r="A52" s="11"/>
      <c r="B52" s="11" t="s">
        <v>142</v>
      </c>
      <c r="C52" s="21" t="s">
        <v>147</v>
      </c>
      <c r="D52" s="21" t="s">
        <v>35</v>
      </c>
      <c r="E52" s="26">
        <v>13</v>
      </c>
    </row>
    <row r="53" spans="1:5" ht="15" x14ac:dyDescent="0.2">
      <c r="A53" s="11"/>
      <c r="B53" s="11" t="s">
        <v>143</v>
      </c>
      <c r="C53" s="21" t="s">
        <v>146</v>
      </c>
      <c r="D53" s="21" t="s">
        <v>35</v>
      </c>
      <c r="E53" s="22">
        <v>232</v>
      </c>
    </row>
    <row r="54" spans="1:5" ht="15" x14ac:dyDescent="0.2">
      <c r="A54" s="11"/>
      <c r="B54" s="11" t="s">
        <v>144</v>
      </c>
      <c r="C54" s="21" t="s">
        <v>146</v>
      </c>
      <c r="D54" s="21" t="s">
        <v>35</v>
      </c>
      <c r="E54" s="22">
        <v>223</v>
      </c>
    </row>
    <row r="55" spans="1:5" ht="15" x14ac:dyDescent="0.2">
      <c r="A55" s="11"/>
      <c r="B55" s="11" t="s">
        <v>145</v>
      </c>
      <c r="C55" s="21" t="s">
        <v>146</v>
      </c>
      <c r="D55" s="21" t="s">
        <v>35</v>
      </c>
      <c r="E55" s="22">
        <v>23</v>
      </c>
    </row>
    <row r="56" spans="1:5" ht="15" x14ac:dyDescent="0.2">
      <c r="A56" s="11"/>
      <c r="B56" s="11"/>
      <c r="C56" s="11"/>
      <c r="D56" s="11"/>
      <c r="E56" s="28"/>
    </row>
    <row r="57" spans="1:5" ht="15" x14ac:dyDescent="0.2">
      <c r="A57" s="11"/>
      <c r="B57" s="11" t="s">
        <v>105</v>
      </c>
      <c r="C57" s="11"/>
      <c r="D57" s="21" t="s">
        <v>47</v>
      </c>
      <c r="E57" s="32">
        <v>345</v>
      </c>
    </row>
    <row r="58" spans="1:5" ht="15" x14ac:dyDescent="0.2">
      <c r="A58" s="11"/>
      <c r="B58" s="11"/>
      <c r="C58" s="11"/>
      <c r="D58" s="11"/>
      <c r="E58" s="28"/>
    </row>
    <row r="59" spans="1:5" ht="15" x14ac:dyDescent="0.2">
      <c r="A59" s="11"/>
      <c r="B59" s="11"/>
      <c r="C59" s="11"/>
      <c r="D59" s="11"/>
      <c r="E59" s="25"/>
    </row>
    <row r="60" spans="1:5" ht="15" x14ac:dyDescent="0.2">
      <c r="A60" s="11"/>
      <c r="B60" s="11"/>
      <c r="C60" s="11"/>
      <c r="D60" s="11"/>
      <c r="E60" s="25"/>
    </row>
    <row r="61" spans="1:5" ht="15" x14ac:dyDescent="0.2">
      <c r="A61" s="11"/>
      <c r="B61" s="11"/>
      <c r="C61" s="11"/>
      <c r="D61" s="11"/>
      <c r="E61" s="25"/>
    </row>
    <row r="90" spans="2:5" ht="56.1" customHeight="1" x14ac:dyDescent="0.2">
      <c r="B90" s="80" t="s">
        <v>156</v>
      </c>
      <c r="C90" s="80"/>
      <c r="D90" s="80"/>
      <c r="E90" s="80"/>
    </row>
  </sheetData>
  <mergeCells count="1">
    <mergeCell ref="B90:E90"/>
  </mergeCells>
  <pageMargins left="0.2" right="0.25" top="0.75" bottom="0.75" header="0.3" footer="0.3"/>
  <pageSetup paperSize="9" orientation="portrait" r:id="rId1"/>
  <headerFooter>
    <oddHeader>&amp;C&amp;"CalibriYNormal\&amp;K000000CO2-BEREGNER FOR GOLFKLUBBER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46243"/>
  </sheetPr>
  <dimension ref="A1:D95"/>
  <sheetViews>
    <sheetView topLeftCell="A68" zoomScale="97" zoomScaleNormal="97" workbookViewId="0">
      <selection activeCell="D4" sqref="D4"/>
    </sheetView>
  </sheetViews>
  <sheetFormatPr defaultColWidth="8.85546875" defaultRowHeight="18" x14ac:dyDescent="0.25"/>
  <cols>
    <col min="1" max="1" width="4.42578125" style="4" customWidth="1"/>
    <col min="2" max="2" width="54.85546875" style="5" customWidth="1"/>
    <col min="3" max="3" width="19.7109375" style="4" customWidth="1"/>
    <col min="4" max="16384" width="8.85546875" style="4"/>
  </cols>
  <sheetData>
    <row r="1" spans="1:4" ht="110.1" customHeight="1" x14ac:dyDescent="0.25">
      <c r="B1" s="1"/>
      <c r="C1" s="3"/>
      <c r="D1" s="3"/>
    </row>
    <row r="2" spans="1:4" x14ac:dyDescent="0.25">
      <c r="B2" s="47" t="s">
        <v>0</v>
      </c>
      <c r="C2" s="8" t="s">
        <v>130</v>
      </c>
    </row>
    <row r="3" spans="1:4" ht="20.25" x14ac:dyDescent="0.3">
      <c r="B3" s="10"/>
      <c r="C3" s="9"/>
    </row>
    <row r="4" spans="1:4" x14ac:dyDescent="0.25">
      <c r="A4" s="11"/>
      <c r="B4" s="33" t="s">
        <v>84</v>
      </c>
      <c r="C4" s="34"/>
    </row>
    <row r="5" spans="1:4" x14ac:dyDescent="0.25">
      <c r="A5" s="11"/>
      <c r="B5" s="35" t="s">
        <v>2</v>
      </c>
      <c r="C5" s="36">
        <f>Beregning!F4</f>
        <v>8.74</v>
      </c>
      <c r="D5" s="11"/>
    </row>
    <row r="6" spans="1:4" x14ac:dyDescent="0.25">
      <c r="A6" s="11"/>
      <c r="B6" s="35" t="s">
        <v>4</v>
      </c>
      <c r="C6" s="36">
        <f>Beregning!F5</f>
        <v>506</v>
      </c>
      <c r="D6" s="11"/>
    </row>
    <row r="7" spans="1:4" x14ac:dyDescent="0.25">
      <c r="A7" s="11"/>
      <c r="B7" s="37" t="s">
        <v>85</v>
      </c>
      <c r="C7" s="38">
        <f>C5+C6</f>
        <v>514.74</v>
      </c>
      <c r="D7" s="11"/>
    </row>
    <row r="8" spans="1:4" x14ac:dyDescent="0.25">
      <c r="A8" s="11"/>
      <c r="B8" s="35"/>
      <c r="C8" s="39"/>
      <c r="D8" s="11"/>
    </row>
    <row r="9" spans="1:4" x14ac:dyDescent="0.25">
      <c r="A9" s="11"/>
      <c r="B9" s="37" t="s">
        <v>86</v>
      </c>
      <c r="C9" s="39"/>
      <c r="D9" s="11"/>
    </row>
    <row r="10" spans="1:4" x14ac:dyDescent="0.25">
      <c r="A10" s="11"/>
      <c r="B10" s="35" t="s">
        <v>5</v>
      </c>
      <c r="C10" s="39"/>
      <c r="D10" s="11"/>
    </row>
    <row r="11" spans="1:4" x14ac:dyDescent="0.25">
      <c r="A11" s="11"/>
      <c r="B11" s="11" t="s">
        <v>122</v>
      </c>
      <c r="C11" s="11"/>
      <c r="D11" s="11"/>
    </row>
    <row r="12" spans="1:4" x14ac:dyDescent="0.25">
      <c r="A12" s="11"/>
      <c r="B12" s="11" t="s">
        <v>131</v>
      </c>
      <c r="C12" s="40">
        <f>Beregning!F11</f>
        <v>61.64</v>
      </c>
      <c r="D12" s="11"/>
    </row>
    <row r="13" spans="1:4" x14ac:dyDescent="0.25">
      <c r="A13" s="11"/>
      <c r="B13" s="11" t="s">
        <v>132</v>
      </c>
      <c r="C13" s="40">
        <f>Beregning!F12</f>
        <v>96.37</v>
      </c>
      <c r="D13" s="11"/>
    </row>
    <row r="14" spans="1:4" x14ac:dyDescent="0.25">
      <c r="A14" s="11"/>
      <c r="B14" s="11" t="s">
        <v>133</v>
      </c>
      <c r="C14" s="40">
        <f>Beregning!F13</f>
        <v>3.91</v>
      </c>
      <c r="D14" s="11"/>
    </row>
    <row r="15" spans="1:4" x14ac:dyDescent="0.25">
      <c r="A15" s="11"/>
      <c r="B15" s="11" t="s">
        <v>123</v>
      </c>
      <c r="C15" s="40">
        <f>Beregning!F14</f>
        <v>13.627500000000001</v>
      </c>
      <c r="D15" s="11"/>
    </row>
    <row r="16" spans="1:4" x14ac:dyDescent="0.25">
      <c r="A16" s="11"/>
      <c r="B16" s="11" t="s">
        <v>124</v>
      </c>
      <c r="C16" s="40">
        <f>Beregning!F15</f>
        <v>13.627500000000001</v>
      </c>
      <c r="D16" s="11"/>
    </row>
    <row r="17" spans="1:4" x14ac:dyDescent="0.25">
      <c r="A17" s="11"/>
      <c r="B17" s="35" t="s">
        <v>7</v>
      </c>
      <c r="C17" s="41"/>
      <c r="D17" s="11"/>
    </row>
    <row r="18" spans="1:4" x14ac:dyDescent="0.25">
      <c r="A18" s="11"/>
      <c r="B18" s="11" t="s">
        <v>122</v>
      </c>
      <c r="C18" s="11"/>
      <c r="D18" s="11"/>
    </row>
    <row r="19" spans="1:4" x14ac:dyDescent="0.25">
      <c r="A19" s="11"/>
      <c r="B19" s="11" t="s">
        <v>131</v>
      </c>
      <c r="C19" s="40">
        <f>Beregning!F18</f>
        <v>61.64</v>
      </c>
      <c r="D19" s="11"/>
    </row>
    <row r="20" spans="1:4" x14ac:dyDescent="0.25">
      <c r="A20" s="11"/>
      <c r="B20" s="11" t="s">
        <v>132</v>
      </c>
      <c r="C20" s="40">
        <f>Beregning!F19</f>
        <v>96.37</v>
      </c>
      <c r="D20" s="11"/>
    </row>
    <row r="21" spans="1:4" x14ac:dyDescent="0.25">
      <c r="A21" s="11"/>
      <c r="B21" s="11" t="s">
        <v>133</v>
      </c>
      <c r="C21" s="40">
        <f>Beregning!F20</f>
        <v>3.91</v>
      </c>
      <c r="D21" s="11"/>
    </row>
    <row r="22" spans="1:4" x14ac:dyDescent="0.25">
      <c r="A22" s="11"/>
      <c r="B22" s="11" t="s">
        <v>123</v>
      </c>
      <c r="C22" s="40">
        <f>Beregning!F21</f>
        <v>13.627500000000001</v>
      </c>
      <c r="D22" s="11"/>
    </row>
    <row r="23" spans="1:4" x14ac:dyDescent="0.25">
      <c r="A23" s="11"/>
      <c r="B23" s="11" t="s">
        <v>125</v>
      </c>
      <c r="C23" s="40">
        <f>Beregning!F22</f>
        <v>13.627500000000001</v>
      </c>
      <c r="D23" s="11"/>
    </row>
    <row r="24" spans="1:4" x14ac:dyDescent="0.25">
      <c r="A24" s="11"/>
      <c r="B24" s="35" t="s">
        <v>10</v>
      </c>
      <c r="C24" s="41"/>
      <c r="D24" s="11"/>
    </row>
    <row r="25" spans="1:4" x14ac:dyDescent="0.25">
      <c r="A25" s="11"/>
      <c r="B25" s="11" t="s">
        <v>122</v>
      </c>
      <c r="C25" s="11"/>
      <c r="D25" s="11"/>
    </row>
    <row r="26" spans="1:4" x14ac:dyDescent="0.25">
      <c r="A26" s="11"/>
      <c r="B26" s="11" t="s">
        <v>134</v>
      </c>
      <c r="C26" s="40">
        <f>Beregning!F25</f>
        <v>61.64</v>
      </c>
      <c r="D26" s="11"/>
    </row>
    <row r="27" spans="1:4" x14ac:dyDescent="0.25">
      <c r="A27" s="11"/>
      <c r="B27" s="11" t="s">
        <v>132</v>
      </c>
      <c r="C27" s="40">
        <f>Beregning!F26</f>
        <v>61.64</v>
      </c>
      <c r="D27" s="11"/>
    </row>
    <row r="28" spans="1:4" x14ac:dyDescent="0.25">
      <c r="A28" s="11"/>
      <c r="B28" s="11" t="s">
        <v>133</v>
      </c>
      <c r="C28" s="40">
        <f>Beregning!F27</f>
        <v>96.37</v>
      </c>
      <c r="D28" s="11"/>
    </row>
    <row r="29" spans="1:4" x14ac:dyDescent="0.25">
      <c r="A29" s="11"/>
      <c r="B29" s="11" t="s">
        <v>123</v>
      </c>
      <c r="C29" s="40">
        <f>Beregning!F28</f>
        <v>13.627500000000001</v>
      </c>
      <c r="D29" s="11"/>
    </row>
    <row r="30" spans="1:4" x14ac:dyDescent="0.25">
      <c r="A30" s="11"/>
      <c r="B30" s="11" t="s">
        <v>126</v>
      </c>
      <c r="C30" s="40">
        <f>Beregning!F29</f>
        <v>53.13</v>
      </c>
      <c r="D30" s="11"/>
    </row>
    <row r="31" spans="1:4" x14ac:dyDescent="0.25">
      <c r="A31" s="11"/>
      <c r="B31" s="11" t="s">
        <v>126</v>
      </c>
      <c r="C31" s="40">
        <f>Beregning!F30</f>
        <v>61.64</v>
      </c>
      <c r="D31" s="11"/>
    </row>
    <row r="32" spans="1:4" x14ac:dyDescent="0.25">
      <c r="A32" s="11"/>
      <c r="B32" s="11" t="s">
        <v>127</v>
      </c>
      <c r="C32" s="40">
        <f>Beregning!F31</f>
        <v>13.627500000000001</v>
      </c>
      <c r="D32" s="11"/>
    </row>
    <row r="33" spans="1:4" x14ac:dyDescent="0.25">
      <c r="A33" s="11"/>
      <c r="B33" s="35" t="s">
        <v>12</v>
      </c>
      <c r="C33" s="39"/>
      <c r="D33" s="11"/>
    </row>
    <row r="34" spans="1:4" x14ac:dyDescent="0.25">
      <c r="A34" s="11"/>
      <c r="B34" s="11" t="s">
        <v>120</v>
      </c>
      <c r="C34" s="40">
        <f>Beregning!F33</f>
        <v>53.13</v>
      </c>
      <c r="D34" s="11"/>
    </row>
    <row r="35" spans="1:4" x14ac:dyDescent="0.25">
      <c r="A35" s="11"/>
      <c r="B35" s="11" t="s">
        <v>121</v>
      </c>
      <c r="C35" s="40">
        <f>Beregning!F34</f>
        <v>18.96</v>
      </c>
      <c r="D35" s="11"/>
    </row>
    <row r="36" spans="1:4" x14ac:dyDescent="0.25">
      <c r="A36" s="11"/>
      <c r="B36" s="11"/>
      <c r="C36" s="65"/>
      <c r="D36" s="11"/>
    </row>
    <row r="37" spans="1:4" x14ac:dyDescent="0.25">
      <c r="A37" s="11"/>
      <c r="B37" s="42" t="s">
        <v>87</v>
      </c>
      <c r="C37" s="56">
        <f>SUM(C12:C35)</f>
        <v>812.11500000000012</v>
      </c>
      <c r="D37" s="11"/>
    </row>
    <row r="38" spans="1:4" x14ac:dyDescent="0.25">
      <c r="A38" s="11"/>
      <c r="B38" s="35"/>
      <c r="C38" s="39"/>
      <c r="D38" s="11"/>
    </row>
    <row r="39" spans="1:4" x14ac:dyDescent="0.25">
      <c r="A39" s="11"/>
      <c r="B39" s="37" t="s">
        <v>77</v>
      </c>
      <c r="C39" s="67">
        <f>C7-C37</f>
        <v>-297.37500000000011</v>
      </c>
      <c r="D39" s="11"/>
    </row>
    <row r="40" spans="1:4" x14ac:dyDescent="0.25">
      <c r="A40" s="11"/>
      <c r="B40" s="37" t="s">
        <v>78</v>
      </c>
      <c r="C40" s="67">
        <f>C39/1000</f>
        <v>-0.29737500000000011</v>
      </c>
      <c r="D40" s="11"/>
    </row>
    <row r="41" spans="1:4" x14ac:dyDescent="0.25">
      <c r="A41" s="11"/>
      <c r="B41" s="35"/>
      <c r="C41" s="39"/>
      <c r="D41" s="11"/>
    </row>
    <row r="42" spans="1:4" x14ac:dyDescent="0.25">
      <c r="A42" s="11"/>
      <c r="B42" s="35"/>
      <c r="C42" s="39"/>
      <c r="D42" s="11"/>
    </row>
    <row r="43" spans="1:4" x14ac:dyDescent="0.25">
      <c r="A43" s="11"/>
      <c r="B43" s="37" t="s">
        <v>88</v>
      </c>
      <c r="C43" s="39"/>
      <c r="D43" s="11"/>
    </row>
    <row r="44" spans="1:4" x14ac:dyDescent="0.25">
      <c r="A44" s="11"/>
      <c r="B44" s="11" t="s">
        <v>128</v>
      </c>
      <c r="C44" s="40">
        <f>Beregning!F42</f>
        <v>4.62</v>
      </c>
      <c r="D44" s="11"/>
    </row>
    <row r="45" spans="1:4" x14ac:dyDescent="0.25">
      <c r="A45" s="11"/>
      <c r="B45" s="11" t="s">
        <v>129</v>
      </c>
      <c r="C45" s="40">
        <f>Beregning!F43</f>
        <v>61.64</v>
      </c>
      <c r="D45" s="11"/>
    </row>
    <row r="46" spans="1:4" x14ac:dyDescent="0.25">
      <c r="A46" s="11"/>
      <c r="B46" s="35"/>
      <c r="C46" s="39"/>
      <c r="D46" s="11"/>
    </row>
    <row r="47" spans="1:4" x14ac:dyDescent="0.25">
      <c r="A47" s="11"/>
      <c r="B47" s="43" t="s">
        <v>79</v>
      </c>
      <c r="C47" s="40">
        <f>SUM(C44:C45)</f>
        <v>66.260000000000005</v>
      </c>
      <c r="D47" s="11"/>
    </row>
    <row r="48" spans="1:4" x14ac:dyDescent="0.25">
      <c r="A48" s="11"/>
      <c r="B48" s="43" t="s">
        <v>80</v>
      </c>
      <c r="C48" s="40">
        <f>C47/1000</f>
        <v>6.6259999999999999E-2</v>
      </c>
      <c r="D48" s="11"/>
    </row>
    <row r="49" spans="1:4" x14ac:dyDescent="0.25">
      <c r="A49" s="11"/>
      <c r="B49" s="35"/>
      <c r="C49" s="39"/>
      <c r="D49" s="11"/>
    </row>
    <row r="50" spans="1:4" x14ac:dyDescent="0.25">
      <c r="A50" s="11"/>
      <c r="B50" s="37" t="s">
        <v>89</v>
      </c>
      <c r="C50" s="39"/>
      <c r="D50" s="11"/>
    </row>
    <row r="51" spans="1:4" x14ac:dyDescent="0.25">
      <c r="A51" s="11"/>
      <c r="B51" s="11" t="s">
        <v>141</v>
      </c>
      <c r="C51" s="40">
        <f>Beregning!F49</f>
        <v>118.572</v>
      </c>
      <c r="D51" s="11"/>
    </row>
    <row r="52" spans="1:4" x14ac:dyDescent="0.25">
      <c r="A52" s="11"/>
      <c r="B52" s="11" t="s">
        <v>142</v>
      </c>
      <c r="C52" s="40">
        <f>Beregning!F50</f>
        <v>12.532</v>
      </c>
      <c r="D52" s="11"/>
    </row>
    <row r="53" spans="1:4" x14ac:dyDescent="0.25">
      <c r="A53" s="11"/>
      <c r="B53" s="11" t="s">
        <v>143</v>
      </c>
      <c r="C53" s="36">
        <f>Beregning!F51</f>
        <v>-232</v>
      </c>
      <c r="D53" s="11"/>
    </row>
    <row r="54" spans="1:4" x14ac:dyDescent="0.25">
      <c r="A54" s="11"/>
      <c r="B54" s="11" t="s">
        <v>144</v>
      </c>
      <c r="C54" s="36">
        <f>Beregning!F52</f>
        <v>-119.52800000000001</v>
      </c>
      <c r="D54" s="11"/>
    </row>
    <row r="55" spans="1:4" x14ac:dyDescent="0.25">
      <c r="A55" s="11"/>
      <c r="B55" s="11" t="s">
        <v>145</v>
      </c>
      <c r="C55" s="36">
        <f>Beregning!F53</f>
        <v>-41.86</v>
      </c>
      <c r="D55" s="11"/>
    </row>
    <row r="56" spans="1:4" x14ac:dyDescent="0.25">
      <c r="A56" s="11"/>
      <c r="B56" s="35"/>
      <c r="C56" s="39"/>
      <c r="D56" s="11"/>
    </row>
    <row r="57" spans="1:4" x14ac:dyDescent="0.25">
      <c r="A57" s="11"/>
      <c r="B57" s="42" t="s">
        <v>81</v>
      </c>
      <c r="C57" s="61">
        <f>SUM(C51:C55)</f>
        <v>-262.28399999999999</v>
      </c>
      <c r="D57" s="11"/>
    </row>
    <row r="58" spans="1:4" x14ac:dyDescent="0.25">
      <c r="A58" s="11"/>
      <c r="B58" s="42" t="s">
        <v>82</v>
      </c>
      <c r="C58" s="61">
        <f>C57/1000</f>
        <v>-0.26228400000000002</v>
      </c>
      <c r="D58" s="11"/>
    </row>
    <row r="59" spans="1:4" ht="45.95" customHeight="1" x14ac:dyDescent="0.25">
      <c r="A59" s="11"/>
      <c r="B59" s="35"/>
      <c r="C59" s="39"/>
      <c r="D59" s="11"/>
    </row>
    <row r="60" spans="1:4" s="79" customFormat="1" ht="29.1" customHeight="1" thickBot="1" x14ac:dyDescent="0.4">
      <c r="A60" s="76"/>
      <c r="B60" s="77" t="s">
        <v>111</v>
      </c>
      <c r="C60" s="78">
        <f>C40-C48-C58</f>
        <v>-0.10135100000000008</v>
      </c>
    </row>
    <row r="61" spans="1:4" ht="18.75" thickTop="1" x14ac:dyDescent="0.25">
      <c r="A61" s="11"/>
      <c r="B61" s="44"/>
      <c r="C61" s="11"/>
    </row>
    <row r="62" spans="1:4" x14ac:dyDescent="0.25">
      <c r="A62" s="11"/>
      <c r="B62" s="44"/>
      <c r="C62" s="11"/>
    </row>
    <row r="63" spans="1:4" x14ac:dyDescent="0.25">
      <c r="A63" s="11"/>
      <c r="B63" s="45" t="s">
        <v>106</v>
      </c>
      <c r="C63" s="11"/>
    </row>
    <row r="64" spans="1:4" x14ac:dyDescent="0.25">
      <c r="A64" s="11"/>
      <c r="B64" s="44" t="s">
        <v>112</v>
      </c>
      <c r="C64" s="68">
        <f>-C60/Input!E57</f>
        <v>2.9377101449275386E-4</v>
      </c>
    </row>
    <row r="65" spans="1:3" x14ac:dyDescent="0.25">
      <c r="A65" s="11"/>
      <c r="B65" s="44" t="s">
        <v>115</v>
      </c>
      <c r="C65" s="69">
        <v>5.9</v>
      </c>
    </row>
    <row r="66" spans="1:3" x14ac:dyDescent="0.25">
      <c r="A66" s="11"/>
      <c r="B66" s="44" t="s">
        <v>116</v>
      </c>
      <c r="C66" s="70">
        <f>C64*100/C65</f>
        <v>4.9791697371653195E-3</v>
      </c>
    </row>
    <row r="67" spans="1:3" x14ac:dyDescent="0.25">
      <c r="A67" s="11"/>
      <c r="B67" s="44"/>
      <c r="C67" s="64"/>
    </row>
    <row r="68" spans="1:3" x14ac:dyDescent="0.25">
      <c r="A68" s="11"/>
      <c r="B68" s="44" t="s">
        <v>113</v>
      </c>
      <c r="C68" s="71">
        <f>(Beregning!E49+Beregning!E50)/Input!E57</f>
        <v>0.39420289855072466</v>
      </c>
    </row>
    <row r="69" spans="1:3" x14ac:dyDescent="0.25">
      <c r="A69" s="11"/>
      <c r="B69" s="44" t="s">
        <v>114</v>
      </c>
      <c r="C69" s="72">
        <v>777</v>
      </c>
    </row>
    <row r="70" spans="1:3" x14ac:dyDescent="0.25">
      <c r="A70" s="11"/>
      <c r="B70" s="44" t="s">
        <v>117</v>
      </c>
      <c r="C70" s="71">
        <f>C68*100/C69</f>
        <v>5.0733963777442041E-2</v>
      </c>
    </row>
    <row r="71" spans="1:3" x14ac:dyDescent="0.25">
      <c r="A71" s="11"/>
      <c r="B71" s="44"/>
      <c r="C71" s="11"/>
    </row>
    <row r="72" spans="1:3" x14ac:dyDescent="0.25">
      <c r="A72" s="11"/>
      <c r="B72" s="44"/>
      <c r="C72" s="11"/>
    </row>
    <row r="73" spans="1:3" x14ac:dyDescent="0.25">
      <c r="A73" s="11"/>
      <c r="B73" s="44"/>
      <c r="C73" s="11"/>
    </row>
    <row r="74" spans="1:3" x14ac:dyDescent="0.25">
      <c r="A74" s="11"/>
      <c r="B74" s="44"/>
      <c r="C74" s="11"/>
    </row>
    <row r="75" spans="1:3" x14ac:dyDescent="0.25">
      <c r="A75" s="11"/>
      <c r="B75" s="44"/>
      <c r="C75" s="11"/>
    </row>
    <row r="76" spans="1:3" x14ac:dyDescent="0.25">
      <c r="A76" s="11"/>
      <c r="B76" s="44"/>
      <c r="C76" s="11"/>
    </row>
    <row r="77" spans="1:3" x14ac:dyDescent="0.25">
      <c r="A77" s="11"/>
      <c r="B77" s="44"/>
      <c r="C77" s="11"/>
    </row>
    <row r="78" spans="1:3" x14ac:dyDescent="0.25">
      <c r="A78" s="11"/>
      <c r="B78" s="44"/>
      <c r="C78" s="11"/>
    </row>
    <row r="79" spans="1:3" x14ac:dyDescent="0.25">
      <c r="A79" s="11"/>
      <c r="B79" s="44"/>
      <c r="C79" s="11"/>
    </row>
    <row r="80" spans="1:3" x14ac:dyDescent="0.25">
      <c r="A80" s="11"/>
      <c r="B80" s="44"/>
      <c r="C80" s="11"/>
    </row>
    <row r="81" spans="1:3" x14ac:dyDescent="0.25">
      <c r="A81" s="11"/>
      <c r="B81" s="44"/>
      <c r="C81" s="11"/>
    </row>
    <row r="82" spans="1:3" x14ac:dyDescent="0.25">
      <c r="A82" s="11"/>
      <c r="B82" s="44"/>
      <c r="C82" s="11"/>
    </row>
    <row r="83" spans="1:3" x14ac:dyDescent="0.25">
      <c r="A83" s="11"/>
      <c r="B83" s="44"/>
      <c r="C83" s="11"/>
    </row>
    <row r="84" spans="1:3" x14ac:dyDescent="0.25">
      <c r="A84" s="11"/>
      <c r="B84" s="44"/>
      <c r="C84" s="11"/>
    </row>
    <row r="85" spans="1:3" x14ac:dyDescent="0.25">
      <c r="A85" s="11"/>
      <c r="B85" s="44"/>
      <c r="C85" s="11"/>
    </row>
    <row r="86" spans="1:3" x14ac:dyDescent="0.25">
      <c r="A86" s="11"/>
      <c r="B86" s="44"/>
      <c r="C86" s="11"/>
    </row>
    <row r="87" spans="1:3" x14ac:dyDescent="0.25">
      <c r="A87" s="11"/>
      <c r="B87" s="44"/>
      <c r="C87" s="11"/>
    </row>
    <row r="88" spans="1:3" x14ac:dyDescent="0.25">
      <c r="A88" s="11"/>
      <c r="B88" s="44"/>
      <c r="C88" s="11"/>
    </row>
    <row r="89" spans="1:3" x14ac:dyDescent="0.25">
      <c r="A89" s="11"/>
      <c r="B89" s="44"/>
      <c r="C89" s="11"/>
    </row>
    <row r="90" spans="1:3" x14ac:dyDescent="0.25">
      <c r="A90" s="11"/>
      <c r="B90" s="44"/>
      <c r="C90" s="11"/>
    </row>
    <row r="91" spans="1:3" x14ac:dyDescent="0.25">
      <c r="A91" s="11"/>
      <c r="B91" s="44"/>
      <c r="C91" s="11"/>
    </row>
    <row r="92" spans="1:3" x14ac:dyDescent="0.25">
      <c r="A92" s="11"/>
      <c r="B92" s="44"/>
      <c r="C92" s="11"/>
    </row>
    <row r="93" spans="1:3" x14ac:dyDescent="0.25">
      <c r="A93" s="11"/>
      <c r="B93" s="44"/>
      <c r="C93" s="11"/>
    </row>
    <row r="94" spans="1:3" x14ac:dyDescent="0.25">
      <c r="A94" s="11"/>
      <c r="B94" s="44"/>
      <c r="C94" s="11"/>
    </row>
    <row r="95" spans="1:3" x14ac:dyDescent="0.25">
      <c r="A95" s="11"/>
      <c r="B95" s="44"/>
      <c r="C95" s="11"/>
    </row>
  </sheetData>
  <pageMargins left="0.7" right="0.7" top="0.75" bottom="0.75" header="0.3" footer="0.3"/>
  <pageSetup paperSize="9" orientation="portrait" horizontalDpi="1200" verticalDpi="1200" r:id="rId1"/>
  <headerFooter>
    <oddHeader>&amp;C&amp;"ArialYNormal\&amp;16&amp;K000000CO2-RESULTAT FOR GOLFKLUBBEN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8BA08D"/>
  </sheetPr>
  <dimension ref="A1:G58"/>
  <sheetViews>
    <sheetView zoomScale="109" zoomScaleNormal="109" workbookViewId="0">
      <selection activeCell="B61" sqref="B61"/>
    </sheetView>
  </sheetViews>
  <sheetFormatPr defaultColWidth="8.85546875" defaultRowHeight="15" x14ac:dyDescent="0.2"/>
  <cols>
    <col min="1" max="1" width="50.140625" style="11" customWidth="1"/>
    <col min="2" max="3" width="16.7109375" style="11" customWidth="1"/>
    <col min="4" max="4" width="16.7109375" style="21" customWidth="1"/>
    <col min="5" max="5" width="16.7109375" style="25" customWidth="1"/>
    <col min="6" max="6" width="16.7109375" style="11" customWidth="1"/>
    <col min="7" max="16384" width="8.85546875" style="11"/>
  </cols>
  <sheetData>
    <row r="1" spans="1:6" ht="18" x14ac:dyDescent="0.25">
      <c r="A1" s="6" t="s">
        <v>0</v>
      </c>
      <c r="B1" s="6" t="s">
        <v>17</v>
      </c>
      <c r="C1" s="6" t="s">
        <v>24</v>
      </c>
      <c r="D1" s="6" t="s">
        <v>15</v>
      </c>
      <c r="E1" s="7" t="s">
        <v>16</v>
      </c>
      <c r="F1" s="6" t="s">
        <v>1</v>
      </c>
    </row>
    <row r="2" spans="1:6" ht="15.75" x14ac:dyDescent="0.25">
      <c r="A2" s="48"/>
      <c r="B2" s="48"/>
      <c r="C2" s="48"/>
      <c r="D2" s="48"/>
      <c r="E2" s="49"/>
      <c r="F2" s="48"/>
    </row>
    <row r="3" spans="1:6" ht="15.75" x14ac:dyDescent="0.25">
      <c r="A3" s="50" t="s">
        <v>84</v>
      </c>
      <c r="B3" s="48"/>
      <c r="C3" s="48"/>
      <c r="D3" s="48"/>
      <c r="E3" s="49"/>
      <c r="F3" s="48"/>
    </row>
    <row r="4" spans="1:6" x14ac:dyDescent="0.2">
      <c r="A4" s="44" t="s">
        <v>2</v>
      </c>
      <c r="B4" s="24" t="s">
        <v>18</v>
      </c>
      <c r="C4" s="44">
        <v>0.38</v>
      </c>
      <c r="D4" s="24" t="s">
        <v>23</v>
      </c>
      <c r="E4" s="23">
        <f>Input!E4</f>
        <v>23</v>
      </c>
      <c r="F4" s="36">
        <f>C4*E4</f>
        <v>8.74</v>
      </c>
    </row>
    <row r="5" spans="1:6" x14ac:dyDescent="0.2">
      <c r="A5" s="44" t="s">
        <v>4</v>
      </c>
      <c r="B5" s="24" t="s">
        <v>47</v>
      </c>
      <c r="C5" s="44">
        <v>22</v>
      </c>
      <c r="D5" s="24" t="s">
        <v>48</v>
      </c>
      <c r="E5" s="23">
        <f>Input!E5</f>
        <v>23</v>
      </c>
      <c r="F5" s="36">
        <f>C5*E5</f>
        <v>506</v>
      </c>
    </row>
    <row r="6" spans="1:6" ht="15.75" x14ac:dyDescent="0.25">
      <c r="A6" s="51" t="s">
        <v>85</v>
      </c>
      <c r="B6" s="48"/>
      <c r="C6" s="45"/>
      <c r="D6" s="48"/>
      <c r="E6" s="49"/>
      <c r="F6" s="52">
        <f>F4+F5</f>
        <v>514.74</v>
      </c>
    </row>
    <row r="7" spans="1:6" x14ac:dyDescent="0.2">
      <c r="A7" s="44"/>
      <c r="B7" s="24"/>
      <c r="C7" s="44"/>
      <c r="D7" s="24"/>
      <c r="E7" s="23"/>
      <c r="F7" s="53"/>
    </row>
    <row r="8" spans="1:6" ht="15.75" x14ac:dyDescent="0.25">
      <c r="A8" s="45" t="s">
        <v>86</v>
      </c>
      <c r="B8" s="24"/>
      <c r="C8" s="44"/>
      <c r="D8" s="24"/>
      <c r="E8" s="23"/>
      <c r="F8" s="53"/>
    </row>
    <row r="9" spans="1:6" x14ac:dyDescent="0.2">
      <c r="A9" s="44" t="s">
        <v>5</v>
      </c>
      <c r="B9" s="24"/>
      <c r="C9" s="44"/>
      <c r="D9" s="24"/>
      <c r="E9" s="23"/>
      <c r="F9" s="53"/>
    </row>
    <row r="10" spans="1:6" x14ac:dyDescent="0.2">
      <c r="A10" s="44" t="s">
        <v>3</v>
      </c>
    </row>
    <row r="11" spans="1:6" x14ac:dyDescent="0.2">
      <c r="A11" s="44" t="s">
        <v>99</v>
      </c>
      <c r="B11" s="24" t="s">
        <v>30</v>
      </c>
      <c r="C11" s="44">
        <v>2.68</v>
      </c>
      <c r="D11" s="24" t="s">
        <v>32</v>
      </c>
      <c r="E11" s="23">
        <f>Input!E9</f>
        <v>23</v>
      </c>
      <c r="F11" s="40">
        <f>C11*E11</f>
        <v>61.64</v>
      </c>
    </row>
    <row r="12" spans="1:6" x14ac:dyDescent="0.2">
      <c r="A12" s="44" t="s">
        <v>94</v>
      </c>
      <c r="B12" s="24" t="s">
        <v>96</v>
      </c>
      <c r="C12" s="44">
        <v>4.1900000000000004</v>
      </c>
      <c r="D12" s="24" t="s">
        <v>97</v>
      </c>
      <c r="E12" s="23">
        <f>Input!E10</f>
        <v>23</v>
      </c>
      <c r="F12" s="40">
        <f t="shared" ref="F12:F13" si="0">C12*E12</f>
        <v>96.37</v>
      </c>
    </row>
    <row r="13" spans="1:6" x14ac:dyDescent="0.2">
      <c r="A13" s="44" t="s">
        <v>95</v>
      </c>
      <c r="B13" s="24" t="s">
        <v>98</v>
      </c>
      <c r="C13" s="44">
        <v>0.17</v>
      </c>
      <c r="D13" s="24" t="s">
        <v>31</v>
      </c>
      <c r="E13" s="23">
        <f>Input!E11</f>
        <v>23</v>
      </c>
      <c r="F13" s="40">
        <f t="shared" si="0"/>
        <v>3.91</v>
      </c>
    </row>
    <row r="14" spans="1:6" x14ac:dyDescent="0.2">
      <c r="A14" s="44" t="s">
        <v>8</v>
      </c>
      <c r="B14" s="24" t="s">
        <v>19</v>
      </c>
      <c r="C14" s="44">
        <v>0.59250000000000003</v>
      </c>
      <c r="D14" s="24" t="s">
        <v>31</v>
      </c>
      <c r="E14" s="23">
        <f>Input!E12</f>
        <v>23</v>
      </c>
      <c r="F14" s="40">
        <f t="shared" ref="F14:F34" si="1">C14*E14</f>
        <v>13.627500000000001</v>
      </c>
    </row>
    <row r="15" spans="1:6" x14ac:dyDescent="0.2">
      <c r="A15" s="44" t="s">
        <v>6</v>
      </c>
      <c r="B15" s="24" t="s">
        <v>19</v>
      </c>
      <c r="C15" s="44">
        <v>0.59250000000000003</v>
      </c>
      <c r="D15" s="24" t="s">
        <v>31</v>
      </c>
      <c r="E15" s="23">
        <f>Input!E13</f>
        <v>23</v>
      </c>
      <c r="F15" s="40">
        <f t="shared" si="1"/>
        <v>13.627500000000001</v>
      </c>
    </row>
    <row r="16" spans="1:6" x14ac:dyDescent="0.2">
      <c r="A16" s="44" t="s">
        <v>7</v>
      </c>
      <c r="B16" s="24"/>
      <c r="C16" s="44"/>
      <c r="D16" s="24"/>
      <c r="E16" s="23"/>
      <c r="F16" s="63"/>
    </row>
    <row r="17" spans="1:6" x14ac:dyDescent="0.2">
      <c r="A17" s="44" t="s">
        <v>3</v>
      </c>
      <c r="B17" s="24"/>
      <c r="C17" s="44"/>
      <c r="D17" s="24"/>
      <c r="E17" s="23"/>
      <c r="F17" s="64"/>
    </row>
    <row r="18" spans="1:6" x14ac:dyDescent="0.2">
      <c r="A18" s="44" t="s">
        <v>93</v>
      </c>
      <c r="B18" s="24" t="s">
        <v>30</v>
      </c>
      <c r="C18" s="44">
        <v>2.68</v>
      </c>
      <c r="D18" s="24" t="s">
        <v>32</v>
      </c>
      <c r="E18" s="23">
        <f>Input!E17</f>
        <v>23</v>
      </c>
      <c r="F18" s="40">
        <f>C18*E18</f>
        <v>61.64</v>
      </c>
    </row>
    <row r="19" spans="1:6" x14ac:dyDescent="0.2">
      <c r="A19" s="44" t="s">
        <v>94</v>
      </c>
      <c r="B19" s="24" t="s">
        <v>96</v>
      </c>
      <c r="C19" s="44">
        <v>4.1900000000000004</v>
      </c>
      <c r="D19" s="24" t="s">
        <v>97</v>
      </c>
      <c r="E19" s="23">
        <f>Input!E18</f>
        <v>23</v>
      </c>
      <c r="F19" s="40">
        <f t="shared" ref="F19:F20" si="2">C19*E19</f>
        <v>96.37</v>
      </c>
    </row>
    <row r="20" spans="1:6" x14ac:dyDescent="0.2">
      <c r="A20" s="44" t="s">
        <v>95</v>
      </c>
      <c r="B20" s="24" t="s">
        <v>98</v>
      </c>
      <c r="C20" s="44">
        <v>0.17</v>
      </c>
      <c r="D20" s="24" t="s">
        <v>31</v>
      </c>
      <c r="E20" s="23">
        <f>Input!E19</f>
        <v>23</v>
      </c>
      <c r="F20" s="40">
        <f t="shared" si="2"/>
        <v>3.91</v>
      </c>
    </row>
    <row r="21" spans="1:6" x14ac:dyDescent="0.2">
      <c r="A21" s="44" t="s">
        <v>8</v>
      </c>
      <c r="B21" s="24" t="s">
        <v>19</v>
      </c>
      <c r="C21" s="44">
        <v>0.59250000000000003</v>
      </c>
      <c r="D21" s="24" t="s">
        <v>31</v>
      </c>
      <c r="E21" s="23">
        <f>Input!E20</f>
        <v>23</v>
      </c>
      <c r="F21" s="40">
        <f t="shared" si="1"/>
        <v>13.627500000000001</v>
      </c>
    </row>
    <row r="22" spans="1:6" x14ac:dyDescent="0.2">
      <c r="A22" s="44" t="s">
        <v>9</v>
      </c>
      <c r="B22" s="24" t="s">
        <v>19</v>
      </c>
      <c r="C22" s="44">
        <v>0.59250000000000003</v>
      </c>
      <c r="D22" s="24" t="s">
        <v>31</v>
      </c>
      <c r="E22" s="23">
        <f>Input!E21</f>
        <v>23</v>
      </c>
      <c r="F22" s="40">
        <f t="shared" si="1"/>
        <v>13.627500000000001</v>
      </c>
    </row>
    <row r="23" spans="1:6" x14ac:dyDescent="0.2">
      <c r="A23" s="44" t="s">
        <v>10</v>
      </c>
      <c r="B23" s="24"/>
      <c r="C23" s="44"/>
      <c r="D23" s="24"/>
      <c r="E23" s="23"/>
      <c r="F23" s="63"/>
    </row>
    <row r="24" spans="1:6" x14ac:dyDescent="0.2">
      <c r="A24" s="44" t="s">
        <v>3</v>
      </c>
      <c r="B24" s="24"/>
      <c r="C24" s="44"/>
      <c r="D24" s="24"/>
      <c r="F24" s="64"/>
    </row>
    <row r="25" spans="1:6" x14ac:dyDescent="0.2">
      <c r="A25" s="44" t="s">
        <v>93</v>
      </c>
      <c r="B25" s="24" t="s">
        <v>30</v>
      </c>
      <c r="C25" s="44">
        <v>2.68</v>
      </c>
      <c r="D25" s="24" t="s">
        <v>32</v>
      </c>
      <c r="E25" s="54">
        <f>Input!E25</f>
        <v>23</v>
      </c>
      <c r="F25" s="40">
        <f>C25*E25</f>
        <v>61.64</v>
      </c>
    </row>
    <row r="26" spans="1:6" x14ac:dyDescent="0.2">
      <c r="A26" s="44" t="s">
        <v>94</v>
      </c>
      <c r="B26" s="24" t="s">
        <v>96</v>
      </c>
      <c r="C26" s="44">
        <v>4.1900000000000004</v>
      </c>
      <c r="D26" s="24" t="s">
        <v>97</v>
      </c>
      <c r="E26" s="54">
        <f>Input!E26</f>
        <v>23</v>
      </c>
      <c r="F26" s="40">
        <f t="shared" ref="F26:F27" si="3">C25*E26</f>
        <v>61.64</v>
      </c>
    </row>
    <row r="27" spans="1:6" x14ac:dyDescent="0.2">
      <c r="A27" s="44" t="s">
        <v>95</v>
      </c>
      <c r="B27" s="24" t="s">
        <v>98</v>
      </c>
      <c r="C27" s="44">
        <v>0.17</v>
      </c>
      <c r="D27" s="24" t="s">
        <v>31</v>
      </c>
      <c r="E27" s="54">
        <f>Input!E27</f>
        <v>23</v>
      </c>
      <c r="F27" s="40">
        <f t="shared" si="3"/>
        <v>96.37</v>
      </c>
    </row>
    <row r="28" spans="1:6" x14ac:dyDescent="0.2">
      <c r="A28" s="44" t="s">
        <v>8</v>
      </c>
      <c r="B28" s="24" t="s">
        <v>19</v>
      </c>
      <c r="C28" s="44">
        <v>0.59250000000000003</v>
      </c>
      <c r="D28" s="24" t="s">
        <v>31</v>
      </c>
      <c r="E28" s="54">
        <f>Input!E28</f>
        <v>23</v>
      </c>
      <c r="F28" s="40">
        <f t="shared" si="1"/>
        <v>13.627500000000001</v>
      </c>
    </row>
    <row r="29" spans="1:6" x14ac:dyDescent="0.2">
      <c r="A29" s="44" t="s">
        <v>20</v>
      </c>
      <c r="B29" s="24" t="s">
        <v>21</v>
      </c>
      <c r="C29" s="44">
        <v>2.31</v>
      </c>
      <c r="D29" s="24" t="s">
        <v>32</v>
      </c>
      <c r="E29" s="55">
        <f>Input!E29</f>
        <v>23</v>
      </c>
      <c r="F29" s="40">
        <f t="shared" si="1"/>
        <v>53.13</v>
      </c>
    </row>
    <row r="30" spans="1:6" x14ac:dyDescent="0.2">
      <c r="A30" s="44" t="s">
        <v>20</v>
      </c>
      <c r="B30" s="24" t="s">
        <v>22</v>
      </c>
      <c r="C30" s="44">
        <v>2.68</v>
      </c>
      <c r="D30" s="24" t="s">
        <v>32</v>
      </c>
      <c r="E30" s="23">
        <f>Input!E30</f>
        <v>23</v>
      </c>
      <c r="F30" s="40">
        <f t="shared" si="1"/>
        <v>61.64</v>
      </c>
    </row>
    <row r="31" spans="1:6" x14ac:dyDescent="0.2">
      <c r="A31" s="44" t="s">
        <v>11</v>
      </c>
      <c r="B31" s="24" t="s">
        <v>19</v>
      </c>
      <c r="C31" s="44">
        <v>0.59250000000000003</v>
      </c>
      <c r="D31" s="24" t="s">
        <v>31</v>
      </c>
      <c r="E31" s="23">
        <f>Input!E31</f>
        <v>23</v>
      </c>
      <c r="F31" s="40">
        <f t="shared" si="1"/>
        <v>13.627500000000001</v>
      </c>
    </row>
    <row r="32" spans="1:6" x14ac:dyDescent="0.2">
      <c r="A32" s="44" t="s">
        <v>12</v>
      </c>
      <c r="B32" s="24"/>
      <c r="C32" s="44"/>
      <c r="D32" s="24"/>
      <c r="E32" s="23"/>
      <c r="F32" s="63"/>
    </row>
    <row r="33" spans="1:7" x14ac:dyDescent="0.2">
      <c r="A33" s="44"/>
      <c r="B33" s="24" t="s">
        <v>13</v>
      </c>
      <c r="C33" s="44">
        <v>2.31</v>
      </c>
      <c r="D33" s="24" t="s">
        <v>32</v>
      </c>
      <c r="E33" s="23">
        <f>Input!E34</f>
        <v>23</v>
      </c>
      <c r="F33" s="40">
        <f t="shared" si="1"/>
        <v>53.13</v>
      </c>
    </row>
    <row r="34" spans="1:7" x14ac:dyDescent="0.2">
      <c r="A34" s="44"/>
      <c r="B34" s="24" t="s">
        <v>14</v>
      </c>
      <c r="C34" s="44">
        <v>0.59250000000000003</v>
      </c>
      <c r="D34" s="24" t="s">
        <v>31</v>
      </c>
      <c r="E34" s="23">
        <f>Input!E35</f>
        <v>32</v>
      </c>
      <c r="F34" s="40">
        <f t="shared" si="1"/>
        <v>18.96</v>
      </c>
      <c r="G34" s="35"/>
    </row>
    <row r="35" spans="1:7" x14ac:dyDescent="0.2">
      <c r="A35" s="44"/>
      <c r="B35" s="24"/>
      <c r="C35" s="44"/>
      <c r="D35" s="24"/>
      <c r="E35" s="23"/>
      <c r="F35" s="63"/>
      <c r="G35" s="44"/>
    </row>
    <row r="36" spans="1:7" ht="15.75" x14ac:dyDescent="0.25">
      <c r="A36" s="45" t="s">
        <v>87</v>
      </c>
      <c r="B36" s="48"/>
      <c r="C36" s="45"/>
      <c r="D36" s="48"/>
      <c r="E36" s="49"/>
      <c r="F36" s="56">
        <f>SUM(F11:F34)</f>
        <v>812.11500000000012</v>
      </c>
      <c r="G36" s="44"/>
    </row>
    <row r="37" spans="1:7" x14ac:dyDescent="0.2">
      <c r="A37" s="44"/>
      <c r="B37" s="44"/>
      <c r="C37" s="44"/>
      <c r="D37" s="24"/>
      <c r="E37" s="23"/>
      <c r="F37" s="53"/>
    </row>
    <row r="38" spans="1:7" ht="15.75" x14ac:dyDescent="0.25">
      <c r="A38" s="45" t="s">
        <v>42</v>
      </c>
      <c r="B38" s="44"/>
      <c r="C38" s="44"/>
      <c r="D38" s="57" t="s">
        <v>35</v>
      </c>
      <c r="E38" s="58"/>
      <c r="F38" s="73">
        <f>F6-F36</f>
        <v>-297.37500000000011</v>
      </c>
    </row>
    <row r="39" spans="1:7" ht="15.75" x14ac:dyDescent="0.25">
      <c r="A39" s="44"/>
      <c r="B39" s="44"/>
      <c r="C39" s="44"/>
      <c r="D39" s="57" t="s">
        <v>36</v>
      </c>
      <c r="E39" s="58"/>
      <c r="F39" s="73">
        <f>F38/1000</f>
        <v>-0.29737500000000011</v>
      </c>
    </row>
    <row r="40" spans="1:7" x14ac:dyDescent="0.2">
      <c r="A40" s="44"/>
      <c r="B40" s="44"/>
      <c r="C40" s="44"/>
      <c r="D40" s="24"/>
      <c r="E40" s="23"/>
      <c r="F40" s="53"/>
    </row>
    <row r="41" spans="1:7" ht="15.75" x14ac:dyDescent="0.25">
      <c r="A41" s="45" t="s">
        <v>88</v>
      </c>
      <c r="B41" s="44"/>
      <c r="C41" s="44"/>
      <c r="D41" s="24"/>
      <c r="E41" s="23"/>
      <c r="F41" s="53"/>
    </row>
    <row r="42" spans="1:7" x14ac:dyDescent="0.2">
      <c r="A42" s="44" t="s">
        <v>40</v>
      </c>
      <c r="B42" s="24" t="s">
        <v>21</v>
      </c>
      <c r="C42" s="44">
        <v>2.31</v>
      </c>
      <c r="D42" s="24" t="s">
        <v>32</v>
      </c>
      <c r="E42" s="23">
        <f>Input!E39*Input!E40/Input!E41</f>
        <v>2</v>
      </c>
      <c r="F42" s="40">
        <f>C42*E42</f>
        <v>4.62</v>
      </c>
    </row>
    <row r="43" spans="1:7" x14ac:dyDescent="0.2">
      <c r="A43" s="44" t="s">
        <v>41</v>
      </c>
      <c r="B43" s="24" t="s">
        <v>22</v>
      </c>
      <c r="C43" s="44">
        <v>2.68</v>
      </c>
      <c r="D43" s="24" t="s">
        <v>32</v>
      </c>
      <c r="E43" s="23">
        <f>Input!E44*Input!E45/Input!E46</f>
        <v>23</v>
      </c>
      <c r="F43" s="40">
        <f>C43*E43</f>
        <v>61.64</v>
      </c>
    </row>
    <row r="44" spans="1:7" x14ac:dyDescent="0.2">
      <c r="A44" s="44"/>
      <c r="B44" s="44"/>
      <c r="C44" s="44"/>
      <c r="D44" s="24"/>
      <c r="E44" s="23"/>
      <c r="F44" s="53"/>
    </row>
    <row r="45" spans="1:7" ht="15.75" x14ac:dyDescent="0.25">
      <c r="A45" s="45" t="s">
        <v>43</v>
      </c>
      <c r="B45" s="44"/>
      <c r="C45" s="44"/>
      <c r="D45" s="59" t="s">
        <v>35</v>
      </c>
      <c r="E45" s="60"/>
      <c r="F45" s="56">
        <f>F42+F43</f>
        <v>66.260000000000005</v>
      </c>
    </row>
    <row r="46" spans="1:7" ht="15.75" x14ac:dyDescent="0.25">
      <c r="A46" s="44"/>
      <c r="B46" s="44"/>
      <c r="C46" s="44"/>
      <c r="D46" s="59" t="s">
        <v>36</v>
      </c>
      <c r="E46" s="60"/>
      <c r="F46" s="56">
        <f>F45/1000</f>
        <v>6.6259999999999999E-2</v>
      </c>
    </row>
    <row r="47" spans="1:7" ht="15.75" x14ac:dyDescent="0.25">
      <c r="A47" s="44"/>
      <c r="B47" s="44"/>
      <c r="C47" s="44"/>
      <c r="D47" s="59"/>
      <c r="E47" s="60"/>
      <c r="F47" s="61"/>
    </row>
    <row r="48" spans="1:7" ht="15.75" x14ac:dyDescent="0.25">
      <c r="A48" s="45" t="s">
        <v>89</v>
      </c>
      <c r="B48" s="44"/>
      <c r="C48" s="44"/>
      <c r="D48" s="59"/>
      <c r="E48" s="60"/>
      <c r="F48" s="61"/>
    </row>
    <row r="49" spans="1:6" x14ac:dyDescent="0.2">
      <c r="A49" s="44" t="s">
        <v>63</v>
      </c>
      <c r="B49" s="24" t="s">
        <v>60</v>
      </c>
      <c r="C49" s="44">
        <v>0.96399999999999997</v>
      </c>
      <c r="D49" s="59" t="s">
        <v>66</v>
      </c>
      <c r="E49" s="60">
        <f>Input!E51</f>
        <v>123</v>
      </c>
      <c r="F49" s="40">
        <f>C49*E49</f>
        <v>118.572</v>
      </c>
    </row>
    <row r="50" spans="1:6" x14ac:dyDescent="0.2">
      <c r="A50" s="44" t="s">
        <v>64</v>
      </c>
      <c r="B50" s="24" t="s">
        <v>60</v>
      </c>
      <c r="C50" s="44">
        <v>0.96399999999999997</v>
      </c>
      <c r="D50" s="59" t="s">
        <v>66</v>
      </c>
      <c r="E50" s="60">
        <f>Input!E52</f>
        <v>13</v>
      </c>
      <c r="F50" s="40">
        <f t="shared" ref="F50:F52" si="4">C50*E50</f>
        <v>12.532</v>
      </c>
    </row>
    <row r="51" spans="1:6" x14ac:dyDescent="0.2">
      <c r="A51" s="44" t="s">
        <v>61</v>
      </c>
      <c r="B51" s="24" t="s">
        <v>62</v>
      </c>
      <c r="C51" s="44">
        <v>-1</v>
      </c>
      <c r="D51" s="59" t="s">
        <v>66</v>
      </c>
      <c r="E51" s="60">
        <f>Input!E53</f>
        <v>232</v>
      </c>
      <c r="F51" s="74">
        <f t="shared" si="4"/>
        <v>-232</v>
      </c>
    </row>
    <row r="52" spans="1:6" x14ac:dyDescent="0.2">
      <c r="A52" s="44" t="s">
        <v>71</v>
      </c>
      <c r="B52" s="24" t="s">
        <v>62</v>
      </c>
      <c r="C52" s="44">
        <v>-0.53600000000000003</v>
      </c>
      <c r="D52" s="59" t="s">
        <v>66</v>
      </c>
      <c r="E52" s="60">
        <f>Input!E54</f>
        <v>223</v>
      </c>
      <c r="F52" s="74">
        <f t="shared" si="4"/>
        <v>-119.52800000000001</v>
      </c>
    </row>
    <row r="53" spans="1:6" x14ac:dyDescent="0.2">
      <c r="A53" s="44" t="s">
        <v>73</v>
      </c>
      <c r="B53" s="24" t="s">
        <v>74</v>
      </c>
      <c r="C53" s="44">
        <v>-1.82</v>
      </c>
      <c r="D53" s="59" t="s">
        <v>66</v>
      </c>
      <c r="E53" s="60">
        <f>Input!E55</f>
        <v>23</v>
      </c>
      <c r="F53" s="74">
        <f>C53*E53</f>
        <v>-41.86</v>
      </c>
    </row>
    <row r="54" spans="1:6" ht="15.75" x14ac:dyDescent="0.25">
      <c r="A54" s="44"/>
      <c r="B54" s="44"/>
      <c r="C54" s="44"/>
      <c r="D54" s="59"/>
      <c r="E54" s="60"/>
      <c r="F54" s="66"/>
    </row>
    <row r="55" spans="1:6" ht="15.75" x14ac:dyDescent="0.25">
      <c r="A55" s="45" t="s">
        <v>65</v>
      </c>
      <c r="B55" s="44"/>
      <c r="C55" s="44"/>
      <c r="D55" s="59" t="s">
        <v>35</v>
      </c>
      <c r="E55" s="60"/>
      <c r="F55" s="61">
        <f>SUM(F49:F53)</f>
        <v>-262.28399999999999</v>
      </c>
    </row>
    <row r="56" spans="1:6" ht="15.75" x14ac:dyDescent="0.25">
      <c r="A56" s="45"/>
      <c r="B56" s="44"/>
      <c r="C56" s="44"/>
      <c r="D56" s="59" t="s">
        <v>67</v>
      </c>
      <c r="E56" s="60"/>
      <c r="F56" s="61">
        <f>F55/1000</f>
        <v>-0.26228400000000002</v>
      </c>
    </row>
    <row r="57" spans="1:6" x14ac:dyDescent="0.2">
      <c r="A57" s="44"/>
      <c r="B57" s="44"/>
      <c r="C57" s="44"/>
      <c r="D57" s="24"/>
      <c r="E57" s="23"/>
      <c r="F57" s="53"/>
    </row>
    <row r="58" spans="1:6" ht="15.75" x14ac:dyDescent="0.25">
      <c r="A58" s="42" t="s">
        <v>44</v>
      </c>
      <c r="B58" s="42"/>
      <c r="C58" s="42"/>
      <c r="D58" s="75" t="s">
        <v>36</v>
      </c>
      <c r="E58" s="62"/>
      <c r="F58" s="61">
        <f>F39-F46-F56</f>
        <v>-0.10135100000000008</v>
      </c>
    </row>
  </sheetData>
  <pageMargins left="0.7" right="0.7" top="0.75" bottom="0.75" header="0.3" footer="0.3"/>
  <pageSetup paperSize="9" orientation="portrait" horizontalDpi="1200" verticalDpi="12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8181"/>
  </sheetPr>
  <dimension ref="A1:D63"/>
  <sheetViews>
    <sheetView workbookViewId="0">
      <selection activeCell="A15" sqref="A15"/>
    </sheetView>
  </sheetViews>
  <sheetFormatPr defaultColWidth="8.85546875" defaultRowHeight="15" x14ac:dyDescent="0.2"/>
  <cols>
    <col min="1" max="1" width="49.85546875" style="11" customWidth="1"/>
    <col min="2" max="2" width="8.85546875" style="11"/>
    <col min="3" max="3" width="71.140625" style="17" customWidth="1"/>
    <col min="4" max="4" width="121.85546875" style="17" customWidth="1"/>
    <col min="5" max="7" width="83.7109375" style="11" customWidth="1"/>
    <col min="8" max="16384" width="8.85546875" style="11"/>
  </cols>
  <sheetData>
    <row r="1" spans="1:4" s="15" customFormat="1" ht="20.100000000000001" customHeight="1" x14ac:dyDescent="0.3">
      <c r="A1" s="15" t="s">
        <v>0</v>
      </c>
      <c r="C1" s="16" t="s">
        <v>25</v>
      </c>
      <c r="D1" s="16" t="s">
        <v>28</v>
      </c>
    </row>
    <row r="2" spans="1:4" s="15" customFormat="1" ht="20.25" x14ac:dyDescent="0.3">
      <c r="C2" s="16"/>
      <c r="D2" s="16"/>
    </row>
    <row r="3" spans="1:4" x14ac:dyDescent="0.2">
      <c r="A3" s="11" t="s">
        <v>2</v>
      </c>
      <c r="C3" s="17" t="s">
        <v>26</v>
      </c>
    </row>
    <row r="4" spans="1:4" x14ac:dyDescent="0.2">
      <c r="A4" s="11" t="s">
        <v>4</v>
      </c>
      <c r="C4" s="17" t="s">
        <v>27</v>
      </c>
      <c r="D4" s="17" t="s">
        <v>29</v>
      </c>
    </row>
    <row r="6" spans="1:4" x14ac:dyDescent="0.2">
      <c r="A6" s="11" t="s">
        <v>5</v>
      </c>
    </row>
    <row r="8" spans="1:4" ht="120" x14ac:dyDescent="0.2">
      <c r="A8" s="11" t="s">
        <v>99</v>
      </c>
      <c r="C8" s="18" t="s">
        <v>101</v>
      </c>
    </row>
    <row r="9" spans="1:4" ht="30" x14ac:dyDescent="0.2">
      <c r="A9" s="11" t="s">
        <v>94</v>
      </c>
      <c r="C9" s="17" t="s">
        <v>34</v>
      </c>
    </row>
    <row r="10" spans="1:4" ht="30" x14ac:dyDescent="0.2">
      <c r="A10" s="11" t="s">
        <v>95</v>
      </c>
      <c r="C10" s="17" t="s">
        <v>100</v>
      </c>
    </row>
    <row r="11" spans="1:4" ht="30" x14ac:dyDescent="0.2">
      <c r="A11" s="11" t="s">
        <v>8</v>
      </c>
      <c r="C11" s="17" t="s">
        <v>37</v>
      </c>
      <c r="D11" s="17" t="s">
        <v>38</v>
      </c>
    </row>
    <row r="12" spans="1:4" ht="30" x14ac:dyDescent="0.2">
      <c r="A12" s="11" t="s">
        <v>6</v>
      </c>
      <c r="C12" s="17" t="s">
        <v>37</v>
      </c>
      <c r="D12" s="17" t="s">
        <v>38</v>
      </c>
    </row>
    <row r="13" spans="1:4" x14ac:dyDescent="0.2">
      <c r="A13" s="11" t="s">
        <v>7</v>
      </c>
    </row>
    <row r="14" spans="1:4" x14ac:dyDescent="0.2">
      <c r="A14" s="11" t="s">
        <v>3</v>
      </c>
    </row>
    <row r="15" spans="1:4" x14ac:dyDescent="0.2">
      <c r="A15" s="11" t="s">
        <v>99</v>
      </c>
      <c r="C15" s="18"/>
    </row>
    <row r="16" spans="1:4" ht="30" x14ac:dyDescent="0.2">
      <c r="A16" s="11" t="s">
        <v>94</v>
      </c>
      <c r="C16" s="17" t="s">
        <v>34</v>
      </c>
    </row>
    <row r="17" spans="1:4" ht="30" x14ac:dyDescent="0.2">
      <c r="A17" s="11" t="s">
        <v>95</v>
      </c>
      <c r="C17" s="17" t="s">
        <v>100</v>
      </c>
    </row>
    <row r="18" spans="1:4" x14ac:dyDescent="0.2">
      <c r="A18" s="11" t="s">
        <v>8</v>
      </c>
      <c r="C18" s="17" t="s">
        <v>37</v>
      </c>
    </row>
    <row r="19" spans="1:4" x14ac:dyDescent="0.2">
      <c r="A19" s="11" t="s">
        <v>9</v>
      </c>
      <c r="C19" s="17" t="s">
        <v>37</v>
      </c>
      <c r="D19" s="17" t="s">
        <v>33</v>
      </c>
    </row>
    <row r="20" spans="1:4" x14ac:dyDescent="0.2">
      <c r="A20" s="11" t="s">
        <v>10</v>
      </c>
    </row>
    <row r="21" spans="1:4" x14ac:dyDescent="0.2">
      <c r="A21" s="11" t="s">
        <v>3</v>
      </c>
      <c r="C21" s="18"/>
    </row>
    <row r="22" spans="1:4" ht="120" x14ac:dyDescent="0.2">
      <c r="A22" s="11" t="s">
        <v>99</v>
      </c>
      <c r="C22" s="18" t="s">
        <v>101</v>
      </c>
    </row>
    <row r="23" spans="1:4" ht="30" x14ac:dyDescent="0.2">
      <c r="A23" s="11" t="s">
        <v>94</v>
      </c>
      <c r="C23" s="17" t="s">
        <v>34</v>
      </c>
    </row>
    <row r="24" spans="1:4" ht="30" x14ac:dyDescent="0.2">
      <c r="A24" s="11" t="s">
        <v>95</v>
      </c>
      <c r="C24" s="17" t="s">
        <v>100</v>
      </c>
    </row>
    <row r="25" spans="1:4" ht="30" x14ac:dyDescent="0.2">
      <c r="A25" s="11" t="s">
        <v>8</v>
      </c>
      <c r="C25" s="17" t="s">
        <v>37</v>
      </c>
      <c r="D25" s="17" t="s">
        <v>38</v>
      </c>
    </row>
    <row r="26" spans="1:4" ht="30" x14ac:dyDescent="0.2">
      <c r="A26" s="11" t="s">
        <v>20</v>
      </c>
      <c r="C26" s="17" t="s">
        <v>34</v>
      </c>
    </row>
    <row r="27" spans="1:4" ht="30" x14ac:dyDescent="0.2">
      <c r="A27" s="11" t="s">
        <v>20</v>
      </c>
      <c r="C27" s="17" t="s">
        <v>34</v>
      </c>
    </row>
    <row r="28" spans="1:4" ht="30" x14ac:dyDescent="0.2">
      <c r="A28" s="11" t="s">
        <v>11</v>
      </c>
      <c r="C28" s="17" t="s">
        <v>37</v>
      </c>
      <c r="D28" s="17" t="s">
        <v>38</v>
      </c>
    </row>
    <row r="29" spans="1:4" x14ac:dyDescent="0.2">
      <c r="A29" s="11" t="s">
        <v>12</v>
      </c>
    </row>
    <row r="30" spans="1:4" ht="30" x14ac:dyDescent="0.2">
      <c r="C30" s="17" t="s">
        <v>34</v>
      </c>
    </row>
    <row r="31" spans="1:4" ht="30" x14ac:dyDescent="0.2">
      <c r="C31" s="17" t="s">
        <v>37</v>
      </c>
      <c r="D31" s="17" t="s">
        <v>38</v>
      </c>
    </row>
    <row r="33" spans="1:4" x14ac:dyDescent="0.2">
      <c r="A33" s="11" t="s">
        <v>39</v>
      </c>
    </row>
    <row r="34" spans="1:4" ht="30" x14ac:dyDescent="0.2">
      <c r="A34" s="11" t="s">
        <v>40</v>
      </c>
      <c r="C34" s="17" t="s">
        <v>34</v>
      </c>
      <c r="D34" s="17" t="s">
        <v>46</v>
      </c>
    </row>
    <row r="35" spans="1:4" ht="30" x14ac:dyDescent="0.2">
      <c r="A35" s="11" t="s">
        <v>41</v>
      </c>
      <c r="C35" s="17" t="s">
        <v>34</v>
      </c>
      <c r="D35" s="17" t="s">
        <v>45</v>
      </c>
    </row>
    <row r="37" spans="1:4" x14ac:dyDescent="0.2">
      <c r="A37" s="11" t="s">
        <v>43</v>
      </c>
      <c r="C37" s="17" t="s">
        <v>57</v>
      </c>
    </row>
    <row r="38" spans="1:4" x14ac:dyDescent="0.2">
      <c r="C38" s="17" t="s">
        <v>49</v>
      </c>
    </row>
    <row r="40" spans="1:4" x14ac:dyDescent="0.2">
      <c r="A40" s="11" t="s">
        <v>59</v>
      </c>
    </row>
    <row r="41" spans="1:4" x14ac:dyDescent="0.2">
      <c r="A41" s="11" t="s">
        <v>63</v>
      </c>
      <c r="C41" s="17" t="s">
        <v>68</v>
      </c>
    </row>
    <row r="42" spans="1:4" x14ac:dyDescent="0.2">
      <c r="A42" s="11" t="s">
        <v>64</v>
      </c>
      <c r="C42" s="17" t="s">
        <v>68</v>
      </c>
    </row>
    <row r="43" spans="1:4" ht="90" x14ac:dyDescent="0.2">
      <c r="A43" s="11" t="s">
        <v>61</v>
      </c>
      <c r="C43" s="17" t="s">
        <v>69</v>
      </c>
    </row>
    <row r="44" spans="1:4" x14ac:dyDescent="0.2">
      <c r="A44" s="11" t="s">
        <v>71</v>
      </c>
      <c r="C44" s="17" t="s">
        <v>72</v>
      </c>
    </row>
    <row r="45" spans="1:4" ht="30" x14ac:dyDescent="0.2">
      <c r="A45" s="11" t="s">
        <v>73</v>
      </c>
      <c r="C45" s="17" t="s">
        <v>75</v>
      </c>
      <c r="D45" s="17" t="s">
        <v>90</v>
      </c>
    </row>
    <row r="47" spans="1:4" x14ac:dyDescent="0.2">
      <c r="A47" s="11" t="s">
        <v>76</v>
      </c>
      <c r="C47" s="17" t="s">
        <v>50</v>
      </c>
    </row>
    <row r="48" spans="1:4" x14ac:dyDescent="0.2">
      <c r="C48" s="17" t="s">
        <v>51</v>
      </c>
    </row>
    <row r="49" spans="1:3" x14ac:dyDescent="0.2">
      <c r="C49" s="17" t="s">
        <v>70</v>
      </c>
    </row>
    <row r="50" spans="1:3" x14ac:dyDescent="0.2">
      <c r="C50" s="17" t="s">
        <v>52</v>
      </c>
    </row>
    <row r="52" spans="1:3" x14ac:dyDescent="0.2">
      <c r="C52" s="17" t="s">
        <v>58</v>
      </c>
    </row>
    <row r="53" spans="1:3" x14ac:dyDescent="0.2">
      <c r="C53" s="17" t="s">
        <v>53</v>
      </c>
    </row>
    <row r="54" spans="1:3" x14ac:dyDescent="0.2">
      <c r="C54" s="17" t="s">
        <v>54</v>
      </c>
    </row>
    <row r="55" spans="1:3" x14ac:dyDescent="0.2">
      <c r="C55" s="17" t="s">
        <v>55</v>
      </c>
    </row>
    <row r="56" spans="1:3" x14ac:dyDescent="0.2">
      <c r="C56" s="17" t="s">
        <v>56</v>
      </c>
    </row>
    <row r="58" spans="1:3" ht="15.75" x14ac:dyDescent="0.25">
      <c r="A58" s="12" t="s">
        <v>106</v>
      </c>
    </row>
    <row r="59" spans="1:3" x14ac:dyDescent="0.2">
      <c r="A59" s="11" t="s">
        <v>107</v>
      </c>
    </row>
    <row r="60" spans="1:3" x14ac:dyDescent="0.2">
      <c r="A60" s="11" t="s">
        <v>119</v>
      </c>
      <c r="C60" s="17" t="s">
        <v>118</v>
      </c>
    </row>
    <row r="61" spans="1:3" x14ac:dyDescent="0.2">
      <c r="C61" s="18"/>
    </row>
    <row r="62" spans="1:3" x14ac:dyDescent="0.2">
      <c r="A62" s="11" t="s">
        <v>108</v>
      </c>
    </row>
    <row r="63" spans="1:3" ht="30" x14ac:dyDescent="0.2">
      <c r="A63" s="11" t="s">
        <v>109</v>
      </c>
      <c r="C63" s="17" t="s">
        <v>110</v>
      </c>
    </row>
  </sheetData>
  <hyperlinks>
    <hyperlink ref="C22" display="https://people.exeter.ac.uk/TWDavies/energy_conversion/Calculation%20of%20CO2%20emissions%20from%20fuels.htm ;https://www.google.com/url?sa=t&amp;rct=j&amp;q=&amp;esrc=s&amp;source=web&amp;cd=2&amp;cad=rja&amp;uact=8&amp;ved=2ahUKEwigpt2-4YTbAhXQ66QKHZaTCdAQFjABegQIABBB&amp;url=https%3A%2F%"/>
    <hyperlink ref="C8" display="https://people.exeter.ac.uk/TWDavies/energy_conversion/Calculation%20of%20CO2%20emissions%20from%20fuels.htm ;https://www.google.com/url?sa=t&amp;rct=j&amp;q=&amp;esrc=s&amp;source=web&amp;cd=2&amp;cad=rja&amp;uact=8&amp;ved=2ahUKEwigpt2-4YTbAhXQ66QKHZaTCdAQFjABegQIABBB&amp;url=https%3A%2F%"/>
  </hyperlink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Input</vt:lpstr>
      <vt:lpstr>Resultat</vt:lpstr>
      <vt:lpstr>Beregning</vt:lpstr>
      <vt:lpstr>Referencer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Torben Kastrup Petersen</dc:creator>
  <cp:keywords/>
  <dc:description/>
  <cp:lastModifiedBy>Torben Kastrup Petersen</cp:lastModifiedBy>
  <cp:lastPrinted>2018-06-06T08:29:40Z</cp:lastPrinted>
  <dcterms:created xsi:type="dcterms:W3CDTF">2017-04-07T11:12:35Z</dcterms:created>
  <dcterms:modified xsi:type="dcterms:W3CDTF">2018-06-06T08:30:47Z</dcterms:modified>
  <cp:category/>
</cp:coreProperties>
</file>